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Аналитика 1 квартал 2024 года" sheetId="1" r:id="rId1"/>
  </sheets>
  <definedNames>
    <definedName name="__bookmark_1">'Аналитика 1 квартал 2024 года'!$A$1:$H$5</definedName>
    <definedName name="__bookmark_2">'Аналитика 1 квартал 2024 года'!$A$6:$H$28</definedName>
    <definedName name="__bookmark_4">#REF!</definedName>
    <definedName name="__bookmark_5">#REF!</definedName>
    <definedName name="__bookmark_6">#REF!</definedName>
    <definedName name="_xlnm.Print_Titles" localSheetId="0">'Аналитика 1 квартал 2024 года'!$6:$8</definedName>
  </definedNames>
  <calcPr fullCalcOnLoad="1"/>
</workbook>
</file>

<file path=xl/sharedStrings.xml><?xml version="1.0" encoding="utf-8"?>
<sst xmlns="http://schemas.openxmlformats.org/spreadsheetml/2006/main" count="175" uniqueCount="173">
  <si>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</si>
  <si>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</si>
  <si>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</si>
  <si>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</si>
  <si>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</si>
  <si>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</si>
  <si>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</si>
  <si>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</si>
  <si>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</si>
  <si>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</si>
  <si>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</si>
  <si>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</si>
  <si>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</si>
  <si>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</si>
  <si>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</si>
  <si>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</si>
  <si>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</si>
  <si>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</si>
  <si>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</si>
  <si>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</si>
  <si>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</si>
  <si>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</si>
  <si>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</si>
  <si>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</si>
  <si>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Санитарно-эпидемиологическое благополучие</t>
  </si>
  <si>
    <t>000 0907 0000000000 000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</si>
  <si>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</si>
  <si>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</si>
  <si>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</si>
  <si>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</si>
  <si>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</si>
  <si>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</si>
  <si>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Единица измерения:</t>
  </si>
  <si>
    <t>руб.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</si>
  <si>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</si>
  <si>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</si>
  <si>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</si>
  <si>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</si>
  <si>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</si>
  <si>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</si>
  <si>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</si>
  <si>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5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</si>
  <si>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</si>
  <si>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</si>
  <si>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</si>
  <si>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</si>
  <si>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</si>
  <si>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НАЛОГИ НА ТОВАРЫ (РАБОТЫ, УСЛУГИ), РЕАЛИЗУЕМЫЕ НА ТЕРРИТОРИИ РОССИЙСКОЙ ФЕДЕРАЦИИ</t>
  </si>
  <si>
    <t>000 10300000000000000</t>
  </si>
  <si>
    <t>НАЛОГИ НА СОВОКУПНЫЙ ДОХОД</t>
  </si>
  <si>
    <t>000 10500000000000000</t>
  </si>
  <si>
    <t>ГОСУДАРСТВЕННАЯ ПОШЛИНА</t>
  </si>
  <si>
    <t>000 10800000000000000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</si>
  <si>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</si>
  <si>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</si>
  <si>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</si>
  <si>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000 11200000000000000</t>
  </si>
  <si>
    <t>000 11300000000000000</t>
  </si>
  <si>
    <t>ДОХОДЫ ОТ ПРОДАЖИ МАТЕРИАЛЬНЫХ И НЕМАТЕРИАЛЬНЫХ АКТИВОВ</t>
  </si>
  <si>
    <t>000 11400000000000000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</si>
  <si>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</si>
  <si>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</si>
  <si>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</si>
  <si>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</si>
  <si>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</si>
  <si>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</si>
  <si>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</si>
  <si>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</si>
  <si>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</si>
  <si>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</si>
  <si>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</si>
  <si>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</si>
  <si>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Охрана семьи и детства</t>
  </si>
  <si>
    <t>000 1004 0000000000 000</t>
  </si>
  <si>
    <t>Другие вопросы в области социальной политики</t>
  </si>
  <si>
    <t>000 1006 0000000000 000</t>
  </si>
  <si>
    <t>ФИЗИЧЕСКАЯ КУЛЬТУРА И СПОРТ</t>
  </si>
  <si>
    <t>000 1100 0000000000 000</t>
  </si>
  <si>
    <t>Массовый спорт</t>
  </si>
  <si>
    <t>000 1102 0000000000 000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</si>
  <si>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</si>
  <si>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</si>
  <si>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</si>
  <si>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</si>
  <si>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Иные дотации</t>
  </si>
  <si>
    <t>000 1402 0000000000 000</t>
  </si>
  <si>
    <t>Результат кассового исполнения бюджета (дефицит/профицит)</t>
  </si>
  <si>
    <t>НАЦИОНАЛЬНАЯ БЕЗОПАСНОСТЬ И ПРАВООХРАНИТЕЛЬНАЯ ДЕЯТЕЛЬНОСТЬ</t>
  </si>
  <si>
    <t>000 0300 0000000000 000</t>
  </si>
  <si>
    <t>НАЦИОНАЛЬНАЯ ЭКОНОМИКА</t>
  </si>
  <si>
    <t>000 0400 0000000000 000</t>
  </si>
  <si>
    <t>Общеэкономические вопросы</t>
  </si>
  <si>
    <t>000 0401 0000000000 000</t>
  </si>
  <si>
    <t>Сельское хозяйство и рыболовство</t>
  </si>
  <si>
    <t>000 0405 0000000000 000</t>
  </si>
  <si>
    <t>Дорожное хозяйство (дорожные фонды)</t>
  </si>
  <si>
    <t>000 0409 0000000000 000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</si>
  <si>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</si>
  <si>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</si>
  <si>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</si>
  <si>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</si>
  <si>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</si>
  <si>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</si>
  <si>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Другие вопросы в области жилищно-коммунального хозяйства</t>
  </si>
  <si>
    <t>000 0505 0000000000 000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</si>
  <si>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</si>
  <si>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</si>
  <si>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</si>
  <si>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</si>
  <si>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</si>
  <si>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</si>
  <si>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</si>
  <si>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</si>
  <si>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</si>
  <si>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</si>
  <si>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Дополнительное образование детей</t>
  </si>
  <si>
    <t>000 0703 0000000000 000</t>
  </si>
  <si>
    <t>Молодежная политика</t>
  </si>
  <si>
    <t>000 0707 0000000000 000</t>
  </si>
  <si>
    <t>Расходы бюджета - ВСЕГО 
в том числе:</t>
  </si>
  <si>
    <t>Доходы бюджета - ВСЕГО: 
в том числе:</t>
  </si>
  <si>
    <t>ВОЗВРАТ ОСТАТКОВ СУБСИДИЙ, СУБВЕНЦИЙ И ИНЫХ МЕЖБЮДЖЕТНЫХ ТРАНСФЕРТОВ, ИМЕЮЩИХ ЦЕЛЕВОЕ НАЗНАЧЕНИЕ, ПРОШЛЫХ ЛЕТ</t>
  </si>
  <si>
    <t>Судебная система</t>
  </si>
  <si>
    <t>000 0105 0000000000 000</t>
  </si>
  <si>
    <t>Коммунальное хозяйство</t>
  </si>
  <si>
    <t>Благоустройство</t>
  </si>
  <si>
    <t>000 0502 0000000000 000</t>
  </si>
  <si>
    <t>000 0503 0000000000 000</t>
  </si>
  <si>
    <t>000 1105 0000000000 000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</si>
  <si>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</si>
  <si>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</si>
  <si>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</si>
  <si>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000 1300 0000000000 000</t>
  </si>
  <si>
    <t>000 1301 0000000000 000</t>
  </si>
  <si>
    <t>ДОХОДЫ ОТ ОКАЗАНИЯ ПЛАТНЫХ УСЛУГ И КОМПЕНСАЦИИ ЗАТРАТ ГОСУДАРСТВА</t>
  </si>
  <si>
    <t>000 1103 0000000000 000</t>
  </si>
  <si>
    <t>Спорт высших достижений</t>
  </si>
  <si>
    <t>000 20210000000000150</t>
  </si>
  <si>
    <t>000 20220000000000150</t>
  </si>
  <si>
    <t>000 20230000000000150</t>
  </si>
  <si>
    <t>000 20240000000000150</t>
  </si>
  <si>
    <t>000 21900000000000150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</si>
  <si>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</si>
  <si>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000 21800000000000150</t>
  </si>
  <si>
    <t>Транспорт</t>
  </si>
  <si>
    <t>000 0408 0000000000 000</t>
  </si>
  <si>
    <t>000 20400000000000150</t>
  </si>
  <si>
    <t>000 20700000000000150</t>
  </si>
  <si>
    <t>БЕЗВОЗМЕЗДНЫЕ ПОСТУПЛЕНИЯ ОТ НЕГОСУДАРСТВЕННЫХ ОРГАНИЗАЦИЙ</t>
  </si>
  <si>
    <t>ПРОЧИЕ БЕЗВОЗМЕЗДНЫЕ ПОСТУПЛЕНИЯ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</si>
  <si>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</si>
  <si>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</si>
  <si>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</si>
  <si>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</si>
  <si>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</si>
  <si>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000 10600000000000000</t>
  </si>
  <si>
    <t>НАЦИОНАЛЬНАЯ ОБОРОНА</t>
  </si>
  <si>
    <t>Мобилизационная и вневойсковая подготовка</t>
  </si>
  <si>
    <t>000 0200 0000000000 000</t>
  </si>
  <si>
    <t>000 0203 0000000000 000</t>
  </si>
  <si>
    <t>Другие вопросы в области национальной безопасности и правоохранительной деятельности</t>
  </si>
  <si>
    <t>000 0314 0000000000 000</t>
  </si>
  <si>
    <t>Физическаая культура</t>
  </si>
  <si>
    <t>000 1101 0000000000 000</t>
  </si>
  <si>
    <t>Исполнено за аналогичный период 2023 года</t>
  </si>
  <si>
    <t>в % к плану на 2024 год</t>
  </si>
  <si>
    <t>в % к аналогичному периоду 2023 года</t>
  </si>
  <si>
    <t>План на 2024 год</t>
  </si>
  <si>
    <t xml:space="preserve">Исполнено за 1 квартал 2024 года </t>
  </si>
  <si>
    <t>000 0602 0000000000 000</t>
  </si>
  <si>
    <t>БЕЗВОЗМЕЗДНЫЕ ПОСТУПЛЕНИЯ ОТ ГОСУДАРСТВЕННЫХ (МУНИЦИПАЛЬНЫХ) ОРГАНИЗАЦИЙ</t>
  </si>
  <si>
    <t>000 20300000000000150</t>
  </si>
  <si>
    <t>АНАЛИТИЧЕСКИЕ ДАННЫЕ о ДОХОДАХ и РАСХОДАХ бюджета Сокольского муниципального округа  за 1 квартал 2024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</si>
</sst>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%"/>
    <numFmt numFmtId="176" formatCode="#,##0.00_ ;[Red]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0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75" fontId="1" fillId="0" borderId="0" xfId="0" applyNumberFormat="1" applyFont="1" applyBorder="1" applyAlignment="1">
      <alignment wrapText="1"/>
    </xf>
    <xf numFmtId="175" fontId="1" fillId="0" borderId="0" xfId="0" applyNumberFormat="1" applyFont="1" applyAlignment="1">
      <alignment wrapText="1"/>
    </xf>
    <xf numFmtId="175" fontId="1" fillId="0" borderId="10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175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5" fontId="1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vertical="top" wrapText="1"/>
    </xf>
    <xf numFmtId="173" fontId="1" fillId="0" borderId="1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74" fontId="2" fillId="0" borderId="12" xfId="0" applyNumberFormat="1" applyFont="1" applyFill="1" applyBorder="1" applyAlignment="1">
      <alignment horizontal="right" wrapText="1"/>
    </xf>
    <xf numFmtId="175" fontId="2" fillId="0" borderId="11" xfId="0" applyNumberFormat="1" applyFont="1" applyFill="1" applyBorder="1" applyAlignment="1">
      <alignment horizontal="right" wrapText="1"/>
    </xf>
    <xf numFmtId="175" fontId="2" fillId="0" borderId="14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175" fontId="1" fillId="0" borderId="14" xfId="0" applyNumberFormat="1" applyFont="1" applyFill="1" applyBorder="1" applyAlignment="1">
      <alignment horizontal="right" wrapText="1"/>
    </xf>
    <xf numFmtId="174" fontId="1" fillId="0" borderId="12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vertical="top" wrapText="1"/>
    </xf>
    <xf numFmtId="173" fontId="2" fillId="0" borderId="13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173" fontId="3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74" fontId="4" fillId="0" borderId="12" xfId="0" applyNumberFormat="1" applyFont="1" applyFill="1" applyBorder="1" applyAlignment="1">
      <alignment horizontal="right" wrapText="1"/>
    </xf>
    <xf numFmtId="175" fontId="4" fillId="0" borderId="11" xfId="0" applyNumberFormat="1" applyFont="1" applyFill="1" applyBorder="1" applyAlignment="1">
      <alignment horizontal="right" wrapText="1"/>
    </xf>
    <xf numFmtId="175" fontId="4" fillId="0" borderId="14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wrapText="1"/>
    </xf>
    <xf numFmtId="174" fontId="3" fillId="0" borderId="12" xfId="0" applyNumberFormat="1" applyFont="1" applyFill="1" applyBorder="1" applyAlignment="1">
      <alignment horizontal="right" wrapText="1"/>
    </xf>
    <xf numFmtId="175" fontId="3" fillId="0" borderId="11" xfId="0" applyNumberFormat="1" applyFont="1" applyFill="1" applyBorder="1" applyAlignment="1">
      <alignment horizontal="right" wrapText="1"/>
    </xf>
    <xf numFmtId="175" fontId="3" fillId="0" borderId="14" xfId="0" applyNumberFormat="1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5.28125" style="0" customWidth="1"/>
    <col min="5" max="5" width="13.57421875" style="0" customWidth="1"/>
    <col min="6" max="6" width="14.28125" style="0" customWidth="1"/>
    <col min="7" max="7" width="11.7109375" style="7" customWidth="1"/>
    <col min="8" max="8" width="11.8515625" style="7" customWidth="1"/>
  </cols>
  <sheetData>
    <row r="1" spans="1:8" ht="15" customHeight="1">
      <c r="A1" s="45" t="s">
        <v>172</v>
      </c>
      <c r="B1" s="46"/>
      <c r="C1" s="46"/>
      <c r="D1" s="46"/>
      <c r="E1" s="46"/>
      <c r="F1" s="46"/>
      <c r="G1" s="46"/>
      <c r="H1" s="46"/>
    </row>
    <row r="2" spans="1:8" ht="12.75">
      <c r="A2" s="44"/>
      <c r="B2" s="43"/>
      <c r="C2" s="43"/>
      <c r="D2" s="43"/>
      <c r="E2" s="43"/>
      <c r="F2" s="43"/>
      <c r="G2" s="43"/>
      <c r="H2" s="43"/>
    </row>
    <row r="3" spans="1:8" ht="12.75">
      <c r="A3" s="1"/>
      <c r="B3" s="44"/>
      <c r="C3" s="43"/>
      <c r="D3" s="43"/>
      <c r="E3" s="3"/>
      <c r="F3" s="3"/>
      <c r="G3" s="4"/>
      <c r="H3" s="8"/>
    </row>
    <row r="4" spans="1:8" ht="12.75">
      <c r="A4" s="1" t="s">
        <v>32</v>
      </c>
      <c r="B4" s="44" t="s">
        <v>33</v>
      </c>
      <c r="C4" s="43"/>
      <c r="D4" s="43"/>
      <c r="E4" s="3"/>
      <c r="F4" s="3"/>
      <c r="G4" s="4"/>
      <c r="H4" s="8"/>
    </row>
    <row r="5" spans="1:8" ht="6.75" customHeight="1">
      <c r="A5" s="1"/>
      <c r="B5" s="1"/>
      <c r="C5" s="1"/>
      <c r="D5" s="1"/>
      <c r="E5" s="1"/>
      <c r="F5" s="1"/>
      <c r="G5" s="5"/>
      <c r="H5" s="8"/>
    </row>
    <row r="6" spans="1:8" ht="6.75" customHeight="1">
      <c r="A6" s="2"/>
      <c r="B6" s="2"/>
      <c r="C6" s="2"/>
      <c r="D6" s="2"/>
      <c r="E6" s="2"/>
      <c r="F6" s="2"/>
      <c r="G6" s="6"/>
      <c r="H6" s="6"/>
    </row>
    <row r="7" spans="1:8" ht="46.5" customHeight="1">
      <c r="A7" s="27" t="s">
        <v>34</v>
      </c>
      <c r="B7" s="27" t="s">
        <v>35</v>
      </c>
      <c r="C7" s="27" t="s">
        <v>36</v>
      </c>
      <c r="D7" s="27" t="s">
        <v>167</v>
      </c>
      <c r="E7" s="27" t="s">
        <v>168</v>
      </c>
      <c r="F7" s="27" t="s">
        <v>164</v>
      </c>
      <c r="G7" s="28" t="s">
        <v>165</v>
      </c>
      <c r="H7" s="28" t="s">
        <v>166</v>
      </c>
    </row>
    <row r="8" spans="1:8" ht="12.75">
      <c r="A8" s="27" t="s">
        <v>37</v>
      </c>
      <c r="B8" s="29" t="s">
        <v>38</v>
      </c>
      <c r="C8" s="29" t="s">
        <v>39</v>
      </c>
      <c r="D8" s="29" t="s">
        <v>40</v>
      </c>
      <c r="E8" s="29" t="s">
        <v>41</v>
      </c>
      <c r="F8" s="29">
        <v>6</v>
      </c>
      <c r="G8" s="30">
        <v>7</v>
      </c>
      <c r="H8" s="30">
        <v>8</v>
      </c>
    </row>
    <row r="9" spans="1:8" s="17" customFormat="1" ht="22.5">
      <c r="A9" s="31" t="s">
        <v>120</v>
      </c>
      <c r="B9" s="32">
        <v>10</v>
      </c>
      <c r="C9" s="33" t="s">
        <v>42</v>
      </c>
      <c r="D9" s="34">
        <f>D10+D23</f>
        <v>3143291624.6800003</v>
      </c>
      <c r="E9" s="34">
        <f>E10+E23</f>
        <v>427779220.77</v>
      </c>
      <c r="F9" s="34">
        <f>F10+F23</f>
        <v>380008751.06</v>
      </c>
      <c r="G9" s="35">
        <f>E9/D9</f>
        <v>0.13609275620856515</v>
      </c>
      <c r="H9" s="36">
        <f>E9/F9</f>
        <v>1.1257088674319962</v>
      </c>
    </row>
    <row r="10" spans="1:8" s="17" customFormat="1" ht="12.75">
      <c r="A10" s="37" t="s">
        <v>43</v>
      </c>
      <c r="B10" s="32">
        <v>10</v>
      </c>
      <c r="C10" s="38" t="s">
        <v>44</v>
      </c>
      <c r="D10" s="39">
        <v>712847000</v>
      </c>
      <c r="E10" s="39">
        <v>155681494.10999992</v>
      </c>
      <c r="F10" s="39">
        <v>149934525.75</v>
      </c>
      <c r="G10" s="40">
        <f>IF(D10=0,"х",E10/D10)</f>
        <v>0.21839398091034953</v>
      </c>
      <c r="H10" s="41">
        <f>E10/F10</f>
        <v>1.0383298531892673</v>
      </c>
    </row>
    <row r="11" spans="1:8" s="17" customFormat="1" ht="12.75">
      <c r="A11" s="37" t="s">
        <v>45</v>
      </c>
      <c r="B11" s="32">
        <v>10</v>
      </c>
      <c r="C11" s="38" t="s">
        <v>46</v>
      </c>
      <c r="D11" s="39">
        <v>524926000</v>
      </c>
      <c r="E11" s="39">
        <v>120260262.05999993</v>
      </c>
      <c r="F11" s="39">
        <v>118327293.87</v>
      </c>
      <c r="G11" s="40">
        <f aca="true" t="shared" si="0" ref="G11:G22">IF(D11=0,"х",E11/D11)</f>
        <v>0.22909945794264322</v>
      </c>
      <c r="H11" s="41">
        <f aca="true" t="shared" si="1" ref="H11:H22">E11/F11</f>
        <v>1.016335776191447</v>
      </c>
    </row>
    <row r="12" spans="1:8" s="17" customFormat="1" ht="22.5">
      <c r="A12" s="37" t="s">
        <v>47</v>
      </c>
      <c r="B12" s="32">
        <v>10</v>
      </c>
      <c r="C12" s="38" t="s">
        <v>48</v>
      </c>
      <c r="D12" s="39">
        <v>29504000</v>
      </c>
      <c r="E12" s="39">
        <v>7189386.499999996</v>
      </c>
      <c r="F12" s="39">
        <v>6265775.65</v>
      </c>
      <c r="G12" s="40">
        <f t="shared" si="0"/>
        <v>0.24367497627440335</v>
      </c>
      <c r="H12" s="41">
        <f t="shared" si="1"/>
        <v>1.1474056687618548</v>
      </c>
    </row>
    <row r="13" spans="1:8" s="17" customFormat="1" ht="12.75">
      <c r="A13" s="37" t="s">
        <v>49</v>
      </c>
      <c r="B13" s="32">
        <v>10</v>
      </c>
      <c r="C13" s="38" t="s">
        <v>50</v>
      </c>
      <c r="D13" s="39">
        <v>84285000</v>
      </c>
      <c r="E13" s="39">
        <v>11723750.929999998</v>
      </c>
      <c r="F13" s="39">
        <v>13885257.96</v>
      </c>
      <c r="G13" s="40">
        <f t="shared" si="0"/>
        <v>0.1390965288010915</v>
      </c>
      <c r="H13" s="41">
        <f t="shared" si="1"/>
        <v>0.8443307977261373</v>
      </c>
    </row>
    <row r="14" spans="1:8" s="17" customFormat="1" ht="12.75">
      <c r="A14" s="37" t="s">
        <v>154</v>
      </c>
      <c r="B14" s="32"/>
      <c r="C14" s="38" t="s">
        <v>155</v>
      </c>
      <c r="D14" s="39">
        <v>40365000</v>
      </c>
      <c r="E14" s="39">
        <v>5210626.510000001</v>
      </c>
      <c r="F14" s="39">
        <v>2566620.21</v>
      </c>
      <c r="G14" s="40">
        <f t="shared" si="0"/>
        <v>0.1290877371485198</v>
      </c>
      <c r="H14" s="41">
        <f t="shared" si="1"/>
        <v>2.0301509704078895</v>
      </c>
    </row>
    <row r="15" spans="1:8" s="17" customFormat="1" ht="12.75">
      <c r="A15" s="37" t="s">
        <v>51</v>
      </c>
      <c r="B15" s="32">
        <v>10</v>
      </c>
      <c r="C15" s="38" t="s">
        <v>52</v>
      </c>
      <c r="D15" s="39">
        <v>7662000</v>
      </c>
      <c r="E15" s="39">
        <v>2079339.9400000009</v>
      </c>
      <c r="F15" s="39">
        <v>1298754.61</v>
      </c>
      <c r="G15" s="40">
        <f t="shared" si="0"/>
        <v>0.27138344296528333</v>
      </c>
      <c r="H15" s="41">
        <f t="shared" si="1"/>
        <v>1.601026032161688</v>
      </c>
    </row>
    <row r="16" spans="1:8" s="17" customFormat="1" ht="22.5">
      <c r="A16" s="37" t="s">
        <v>152</v>
      </c>
      <c r="B16" s="32">
        <v>10</v>
      </c>
      <c r="C16" s="42" t="s">
        <v>153</v>
      </c>
      <c r="D16" s="39">
        <v>0</v>
      </c>
      <c r="E16" s="39">
        <v>0</v>
      </c>
      <c r="F16" s="39">
        <v>-504.83</v>
      </c>
      <c r="G16" s="40" t="str">
        <f t="shared" si="0"/>
        <v>х</v>
      </c>
      <c r="H16" s="41">
        <f t="shared" si="1"/>
        <v>0</v>
      </c>
    </row>
    <row r="17" spans="1:8" s="17" customFormat="1" ht="22.5">
      <c r="A17" s="37" t="s">
        <v>53</v>
      </c>
      <c r="B17" s="32">
        <v>10</v>
      </c>
      <c r="C17" s="38" t="s">
        <v>54</v>
      </c>
      <c r="D17" s="39">
        <v>18605000</v>
      </c>
      <c r="E17" s="39">
        <v>4577055.909999998</v>
      </c>
      <c r="F17" s="39">
        <v>4729822.06</v>
      </c>
      <c r="G17" s="40">
        <f t="shared" si="0"/>
        <v>0.24601214243482925</v>
      </c>
      <c r="H17" s="41">
        <f t="shared" si="1"/>
        <v>0.9677015016501485</v>
      </c>
    </row>
    <row r="18" spans="1:8" s="17" customFormat="1" ht="12.75">
      <c r="A18" s="37" t="s">
        <v>55</v>
      </c>
      <c r="B18" s="32">
        <v>10</v>
      </c>
      <c r="C18" s="38" t="s">
        <v>56</v>
      </c>
      <c r="D18" s="39">
        <v>3878000</v>
      </c>
      <c r="E18" s="39">
        <v>2030410.78</v>
      </c>
      <c r="F18" s="39">
        <v>1393718.59</v>
      </c>
      <c r="G18" s="40">
        <f t="shared" si="0"/>
        <v>0.523571629706034</v>
      </c>
      <c r="H18" s="41">
        <f t="shared" si="1"/>
        <v>1.456829803784134</v>
      </c>
    </row>
    <row r="19" spans="1:8" s="17" customFormat="1" ht="15" customHeight="1">
      <c r="A19" s="37" t="s">
        <v>134</v>
      </c>
      <c r="B19" s="32">
        <v>10</v>
      </c>
      <c r="C19" s="38" t="s">
        <v>57</v>
      </c>
      <c r="D19" s="39"/>
      <c r="E19" s="39">
        <v>850436.6200000001</v>
      </c>
      <c r="F19" s="39">
        <v>238088.83</v>
      </c>
      <c r="G19" s="40" t="str">
        <f t="shared" si="0"/>
        <v>х</v>
      </c>
      <c r="H19" s="41">
        <f t="shared" si="1"/>
        <v>3.5719299389223766</v>
      </c>
    </row>
    <row r="20" spans="1:8" s="17" customFormat="1" ht="12.75">
      <c r="A20" s="37" t="s">
        <v>58</v>
      </c>
      <c r="B20" s="32">
        <v>10</v>
      </c>
      <c r="C20" s="38" t="s">
        <v>59</v>
      </c>
      <c r="D20" s="39">
        <v>1750000</v>
      </c>
      <c r="E20" s="39">
        <v>1067692.46</v>
      </c>
      <c r="F20" s="39">
        <v>467634.12</v>
      </c>
      <c r="G20" s="40">
        <f t="shared" si="0"/>
        <v>0.6101099771428571</v>
      </c>
      <c r="H20" s="41">
        <f t="shared" si="1"/>
        <v>2.2831791230289182</v>
      </c>
    </row>
    <row r="21" spans="1:8" s="17" customFormat="1" ht="12.75">
      <c r="A21" s="37" t="s">
        <v>60</v>
      </c>
      <c r="B21" s="32">
        <v>10</v>
      </c>
      <c r="C21" s="38" t="s">
        <v>61</v>
      </c>
      <c r="D21" s="39">
        <v>1872000</v>
      </c>
      <c r="E21" s="39">
        <v>701136.9000000004</v>
      </c>
      <c r="F21" s="39">
        <v>759166.17</v>
      </c>
      <c r="G21" s="40">
        <f t="shared" si="0"/>
        <v>0.3745389423076925</v>
      </c>
      <c r="H21" s="41">
        <f t="shared" si="1"/>
        <v>0.9235618336365019</v>
      </c>
    </row>
    <row r="22" spans="1:8" s="17" customFormat="1" ht="12.75">
      <c r="A22" s="37" t="s">
        <v>62</v>
      </c>
      <c r="B22" s="32">
        <v>10</v>
      </c>
      <c r="C22" s="38" t="s">
        <v>63</v>
      </c>
      <c r="D22" s="39">
        <v>0</v>
      </c>
      <c r="E22" s="39">
        <v>-8604.5</v>
      </c>
      <c r="F22" s="39">
        <v>2898.51</v>
      </c>
      <c r="G22" s="40" t="str">
        <f t="shared" si="0"/>
        <v>х</v>
      </c>
      <c r="H22" s="41">
        <f t="shared" si="1"/>
        <v>-2.9685942087486326</v>
      </c>
    </row>
    <row r="23" spans="1:8" s="17" customFormat="1" ht="12.75">
      <c r="A23" s="37" t="s">
        <v>64</v>
      </c>
      <c r="B23" s="32">
        <v>10</v>
      </c>
      <c r="C23" s="38" t="s">
        <v>65</v>
      </c>
      <c r="D23" s="39">
        <f>D24+D33+D30+D31+D32+D29</f>
        <v>2430444624.6800003</v>
      </c>
      <c r="E23" s="39">
        <f>E24+E33+E30+E31+E32+E29</f>
        <v>272097726.66</v>
      </c>
      <c r="F23" s="39">
        <f>F24+F33+F30+F31+F32</f>
        <v>230074225.31</v>
      </c>
      <c r="G23" s="40">
        <f aca="true" t="shared" si="2" ref="G23:G30">E23/D23</f>
        <v>0.11195388855889907</v>
      </c>
      <c r="H23" s="41">
        <f aca="true" t="shared" si="3" ref="H23:H85">E23/F23</f>
        <v>1.1826519302341578</v>
      </c>
    </row>
    <row r="24" spans="1:8" ht="22.5">
      <c r="A24" s="18" t="s">
        <v>66</v>
      </c>
      <c r="B24" s="12">
        <v>10</v>
      </c>
      <c r="C24" s="19" t="s">
        <v>67</v>
      </c>
      <c r="D24" s="21">
        <f>SUM(D25:D28)</f>
        <v>2430444624.6800003</v>
      </c>
      <c r="E24" s="21">
        <f>SUM(E25:E28)</f>
        <v>291712207.68</v>
      </c>
      <c r="F24" s="21">
        <f>SUM(F25:F28)</f>
        <v>230178745.66000003</v>
      </c>
      <c r="G24" s="10">
        <f t="shared" si="2"/>
        <v>0.12002421479502243</v>
      </c>
      <c r="H24" s="20">
        <f t="shared" si="3"/>
        <v>1.2673290352832656</v>
      </c>
    </row>
    <row r="25" spans="1:8" ht="12.75">
      <c r="A25" s="18" t="s">
        <v>68</v>
      </c>
      <c r="B25" s="12">
        <v>10</v>
      </c>
      <c r="C25" s="19" t="s">
        <v>137</v>
      </c>
      <c r="D25" s="21">
        <v>237585500</v>
      </c>
      <c r="E25" s="21">
        <v>59396200</v>
      </c>
      <c r="F25" s="21">
        <v>46241800</v>
      </c>
      <c r="G25" s="10">
        <f t="shared" si="2"/>
        <v>0.24999926342306245</v>
      </c>
      <c r="H25" s="20">
        <f t="shared" si="3"/>
        <v>1.2844698952030413</v>
      </c>
    </row>
    <row r="26" spans="1:8" ht="21.75" customHeight="1">
      <c r="A26" s="18" t="s">
        <v>69</v>
      </c>
      <c r="B26" s="12">
        <v>10</v>
      </c>
      <c r="C26" s="19" t="s">
        <v>138</v>
      </c>
      <c r="D26" s="21">
        <v>1381351654.38</v>
      </c>
      <c r="E26" s="21">
        <v>43374893.6</v>
      </c>
      <c r="F26" s="21">
        <v>34324154.3</v>
      </c>
      <c r="G26" s="10">
        <f t="shared" si="2"/>
        <v>0.03140032696414889</v>
      </c>
      <c r="H26" s="20">
        <f t="shared" si="3"/>
        <v>1.2636842621349014</v>
      </c>
    </row>
    <row r="27" spans="1:8" ht="12.75">
      <c r="A27" s="18" t="s">
        <v>70</v>
      </c>
      <c r="B27" s="12">
        <v>10</v>
      </c>
      <c r="C27" s="19" t="s">
        <v>139</v>
      </c>
      <c r="D27" s="21">
        <v>810504370.3</v>
      </c>
      <c r="E27" s="21">
        <v>188654374.08</v>
      </c>
      <c r="F27" s="21">
        <v>149508621.36</v>
      </c>
      <c r="G27" s="10">
        <f t="shared" si="2"/>
        <v>0.23276169875576552</v>
      </c>
      <c r="H27" s="20">
        <f t="shared" si="3"/>
        <v>1.2618294006319637</v>
      </c>
    </row>
    <row r="28" spans="1:8" ht="12.75">
      <c r="A28" s="18" t="s">
        <v>71</v>
      </c>
      <c r="B28" s="12">
        <v>10</v>
      </c>
      <c r="C28" s="19" t="s">
        <v>140</v>
      </c>
      <c r="D28" s="21">
        <v>1003100</v>
      </c>
      <c r="E28" s="21">
        <v>286740</v>
      </c>
      <c r="F28" s="21">
        <v>104170</v>
      </c>
      <c r="G28" s="10">
        <f t="shared" si="2"/>
        <v>0.28585385305552785</v>
      </c>
      <c r="H28" s="20">
        <f t="shared" si="3"/>
        <v>2.7526159162906785</v>
      </c>
    </row>
    <row r="29" spans="1:8" ht="22.5">
      <c r="A29" s="24" t="s">
        <v>170</v>
      </c>
      <c r="B29" s="12">
        <v>10</v>
      </c>
      <c r="C29" s="19" t="s">
        <v>171</v>
      </c>
      <c r="D29" s="21">
        <v>0</v>
      </c>
      <c r="E29" s="21">
        <v>70000</v>
      </c>
      <c r="F29" s="21"/>
      <c r="G29" s="10" t="e">
        <f t="shared" si="2"/>
        <v>#DIV/0!</v>
      </c>
      <c r="H29" s="20" t="e">
        <f t="shared" si="3"/>
        <v>#DIV/0!</v>
      </c>
    </row>
    <row r="30" spans="1:8" ht="12.75" hidden="1">
      <c r="A30" s="22" t="s">
        <v>148</v>
      </c>
      <c r="B30" s="12">
        <v>10</v>
      </c>
      <c r="C30" s="23" t="s">
        <v>146</v>
      </c>
      <c r="D30" s="21">
        <v>0</v>
      </c>
      <c r="E30" s="21"/>
      <c r="F30" s="21"/>
      <c r="G30" s="10" t="e">
        <f t="shared" si="2"/>
        <v>#DIV/0!</v>
      </c>
      <c r="H30" s="20" t="e">
        <f t="shared" si="3"/>
        <v>#DIV/0!</v>
      </c>
    </row>
    <row r="31" spans="1:8" ht="12.75">
      <c r="A31" s="22" t="s">
        <v>149</v>
      </c>
      <c r="B31" s="12">
        <v>10</v>
      </c>
      <c r="C31" s="23" t="s">
        <v>147</v>
      </c>
      <c r="D31" s="21">
        <v>0</v>
      </c>
      <c r="E31" s="21">
        <v>-2550</v>
      </c>
      <c r="F31" s="21"/>
      <c r="G31" s="10" t="e">
        <f>E31/D31</f>
        <v>#DIV/0!</v>
      </c>
      <c r="H31" s="20" t="e">
        <f t="shared" si="3"/>
        <v>#DIV/0!</v>
      </c>
    </row>
    <row r="32" spans="1:8" ht="33.75">
      <c r="A32" s="24" t="s">
        <v>142</v>
      </c>
      <c r="B32" s="12">
        <v>10</v>
      </c>
      <c r="C32" s="19" t="s">
        <v>143</v>
      </c>
      <c r="D32" s="21">
        <v>0</v>
      </c>
      <c r="E32" s="21">
        <v>2282885.63</v>
      </c>
      <c r="F32" s="21">
        <v>470546.23</v>
      </c>
      <c r="G32" s="10">
        <v>0</v>
      </c>
      <c r="H32" s="20">
        <f t="shared" si="3"/>
        <v>4.851565020508187</v>
      </c>
    </row>
    <row r="33" spans="1:8" ht="22.5">
      <c r="A33" s="18" t="s">
        <v>121</v>
      </c>
      <c r="B33" s="12">
        <v>10</v>
      </c>
      <c r="C33" s="19" t="s">
        <v>141</v>
      </c>
      <c r="D33" s="21">
        <v>0</v>
      </c>
      <c r="E33" s="21">
        <v>-21964816.65</v>
      </c>
      <c r="F33" s="21">
        <v>-575066.58</v>
      </c>
      <c r="G33" s="10">
        <v>0</v>
      </c>
      <c r="H33" s="20">
        <f t="shared" si="3"/>
        <v>38.195258451638765</v>
      </c>
    </row>
    <row r="34" spans="1:8" ht="22.5">
      <c r="A34" s="11" t="s">
        <v>119</v>
      </c>
      <c r="B34" s="12">
        <v>200</v>
      </c>
      <c r="C34" s="13" t="s">
        <v>42</v>
      </c>
      <c r="D34" s="14">
        <f>D35+D45+D48+D54+D59+D62+D68+D71+D73+D78+D85+D83+D43</f>
        <v>3252576643.209999</v>
      </c>
      <c r="E34" s="14">
        <f>E35+E45+E48+E54+E59+E62+E68+E71+E73+E78+E85+E83+E43</f>
        <v>443017569.92</v>
      </c>
      <c r="F34" s="14">
        <f>F35+F45+F48+F54+F59+F62+F68+F71+F73+F78+F85+F83+F43</f>
        <v>382013666.59</v>
      </c>
      <c r="G34" s="15">
        <f aca="true" t="shared" si="4" ref="G34:G87">E34/D34</f>
        <v>0.13620511321226908</v>
      </c>
      <c r="H34" s="16">
        <f t="shared" si="3"/>
        <v>1.1596903688670204</v>
      </c>
    </row>
    <row r="35" spans="1:8" ht="12.75">
      <c r="A35" s="11" t="s">
        <v>0</v>
      </c>
      <c r="B35" s="25">
        <v>200</v>
      </c>
      <c r="C35" s="13" t="s">
        <v>1</v>
      </c>
      <c r="D35" s="14">
        <f>SUM(D36:D42)</f>
        <v>227410457.95000002</v>
      </c>
      <c r="E35" s="14">
        <f>SUM(E36:E42)</f>
        <v>42719398.58</v>
      </c>
      <c r="F35" s="14">
        <f>SUM(F36:F42)</f>
        <v>36635103.120000005</v>
      </c>
      <c r="G35" s="15">
        <f t="shared" si="4"/>
        <v>0.1878515129211541</v>
      </c>
      <c r="H35" s="16">
        <f t="shared" si="3"/>
        <v>1.1660782949094097</v>
      </c>
    </row>
    <row r="36" spans="1:8" ht="22.5">
      <c r="A36" s="18" t="s">
        <v>2</v>
      </c>
      <c r="B36" s="12">
        <v>200</v>
      </c>
      <c r="C36" s="19" t="s">
        <v>3</v>
      </c>
      <c r="D36" s="21">
        <v>6663450.12</v>
      </c>
      <c r="E36" s="21">
        <v>1342800.8</v>
      </c>
      <c r="F36" s="21">
        <v>1733986.7</v>
      </c>
      <c r="G36" s="15">
        <f t="shared" si="4"/>
        <v>0.20151734849333577</v>
      </c>
      <c r="H36" s="16">
        <f t="shared" si="3"/>
        <v>0.7744008647817195</v>
      </c>
    </row>
    <row r="37" spans="1:8" ht="22.5">
      <c r="A37" s="18" t="s">
        <v>4</v>
      </c>
      <c r="B37" s="12">
        <v>200</v>
      </c>
      <c r="C37" s="19" t="s">
        <v>5</v>
      </c>
      <c r="D37" s="21">
        <v>1914394.89</v>
      </c>
      <c r="E37" s="21">
        <v>349933.97</v>
      </c>
      <c r="F37" s="21">
        <v>307077.3</v>
      </c>
      <c r="G37" s="15">
        <f t="shared" si="4"/>
        <v>0.18279090266481018</v>
      </c>
      <c r="H37" s="16">
        <f t="shared" si="3"/>
        <v>1.1395631328007638</v>
      </c>
    </row>
    <row r="38" spans="1:8" ht="27.75" customHeight="1">
      <c r="A38" s="18" t="s">
        <v>6</v>
      </c>
      <c r="B38" s="12">
        <v>200</v>
      </c>
      <c r="C38" s="19" t="s">
        <v>7</v>
      </c>
      <c r="D38" s="21">
        <v>119559171.06</v>
      </c>
      <c r="E38" s="21">
        <v>23628155.24</v>
      </c>
      <c r="F38" s="21">
        <v>21828526.63</v>
      </c>
      <c r="G38" s="15">
        <f t="shared" si="4"/>
        <v>0.19762729224797285</v>
      </c>
      <c r="H38" s="16">
        <f t="shared" si="3"/>
        <v>1.0824438882433174</v>
      </c>
    </row>
    <row r="39" spans="1:8" ht="18.75" customHeight="1">
      <c r="A39" s="18" t="s">
        <v>122</v>
      </c>
      <c r="B39" s="12">
        <v>200</v>
      </c>
      <c r="C39" s="19" t="s">
        <v>123</v>
      </c>
      <c r="D39" s="21">
        <v>6230</v>
      </c>
      <c r="E39" s="21">
        <v>0</v>
      </c>
      <c r="F39" s="21">
        <v>0</v>
      </c>
      <c r="G39" s="15">
        <f t="shared" si="4"/>
        <v>0</v>
      </c>
      <c r="H39" s="16" t="e">
        <f t="shared" si="3"/>
        <v>#DIV/0!</v>
      </c>
    </row>
    <row r="40" spans="1:8" ht="22.5">
      <c r="A40" s="18" t="s">
        <v>8</v>
      </c>
      <c r="B40" s="12">
        <v>200</v>
      </c>
      <c r="C40" s="19" t="s">
        <v>9</v>
      </c>
      <c r="D40" s="21">
        <v>30236524.28</v>
      </c>
      <c r="E40" s="21">
        <v>4830959.03</v>
      </c>
      <c r="F40" s="21">
        <v>4324749.78</v>
      </c>
      <c r="G40" s="15">
        <f t="shared" si="4"/>
        <v>0.15977230005882145</v>
      </c>
      <c r="H40" s="16">
        <f t="shared" si="3"/>
        <v>1.117049372969735</v>
      </c>
    </row>
    <row r="41" spans="1:8" ht="12.75">
      <c r="A41" s="18" t="s">
        <v>10</v>
      </c>
      <c r="B41" s="12">
        <v>200</v>
      </c>
      <c r="C41" s="19" t="s">
        <v>11</v>
      </c>
      <c r="D41" s="21">
        <v>1200000</v>
      </c>
      <c r="E41" s="21">
        <v>0</v>
      </c>
      <c r="F41" s="21">
        <v>0</v>
      </c>
      <c r="G41" s="15">
        <f t="shared" si="4"/>
        <v>0</v>
      </c>
      <c r="H41" s="16" t="e">
        <f t="shared" si="3"/>
        <v>#DIV/0!</v>
      </c>
    </row>
    <row r="42" spans="1:8" ht="12.75">
      <c r="A42" s="18" t="s">
        <v>12</v>
      </c>
      <c r="B42" s="12">
        <v>200</v>
      </c>
      <c r="C42" s="19" t="s">
        <v>13</v>
      </c>
      <c r="D42" s="21">
        <v>67830687.6</v>
      </c>
      <c r="E42" s="21">
        <v>12567549.54</v>
      </c>
      <c r="F42" s="21">
        <v>8440762.71</v>
      </c>
      <c r="G42" s="15">
        <f t="shared" si="4"/>
        <v>0.18527822707785732</v>
      </c>
      <c r="H42" s="16">
        <f t="shared" si="3"/>
        <v>1.4889116033449066</v>
      </c>
    </row>
    <row r="43" spans="1:8" ht="12.75">
      <c r="A43" s="11" t="s">
        <v>156</v>
      </c>
      <c r="B43" s="25">
        <v>200</v>
      </c>
      <c r="C43" s="13" t="s">
        <v>158</v>
      </c>
      <c r="D43" s="14">
        <f>D44</f>
        <v>800600</v>
      </c>
      <c r="E43" s="14">
        <f>E44</f>
        <v>130695.46</v>
      </c>
      <c r="F43" s="14">
        <f>F44</f>
        <v>144422.34</v>
      </c>
      <c r="G43" s="15">
        <f t="shared" si="4"/>
        <v>0.16324688983262553</v>
      </c>
      <c r="H43" s="16">
        <f t="shared" si="3"/>
        <v>0.9049532087625779</v>
      </c>
    </row>
    <row r="44" spans="1:8" ht="12.75">
      <c r="A44" s="18" t="s">
        <v>157</v>
      </c>
      <c r="B44" s="12">
        <v>200</v>
      </c>
      <c r="C44" s="19" t="s">
        <v>159</v>
      </c>
      <c r="D44" s="21">
        <v>800600</v>
      </c>
      <c r="E44" s="21">
        <v>130695.46</v>
      </c>
      <c r="F44" s="21">
        <v>144422.34</v>
      </c>
      <c r="G44" s="15">
        <f t="shared" si="4"/>
        <v>0.16324688983262553</v>
      </c>
      <c r="H44" s="16">
        <f t="shared" si="3"/>
        <v>0.9049532087625779</v>
      </c>
    </row>
    <row r="45" spans="1:8" ht="12.75">
      <c r="A45" s="11" t="s">
        <v>87</v>
      </c>
      <c r="B45" s="25">
        <v>200</v>
      </c>
      <c r="C45" s="13" t="s">
        <v>88</v>
      </c>
      <c r="D45" s="14">
        <f>SUM(D46:D47)</f>
        <v>13499331.76</v>
      </c>
      <c r="E45" s="14">
        <f>SUM(E46:E47)</f>
        <v>2229920.49</v>
      </c>
      <c r="F45" s="14">
        <f>SUM(F46:F47)</f>
        <v>3930706.24</v>
      </c>
      <c r="G45" s="15">
        <f t="shared" si="4"/>
        <v>0.16518747221306904</v>
      </c>
      <c r="H45" s="16">
        <f t="shared" si="3"/>
        <v>0.5673078459305064</v>
      </c>
    </row>
    <row r="46" spans="1:8" ht="22.5">
      <c r="A46" s="18" t="s">
        <v>150</v>
      </c>
      <c r="B46" s="12">
        <v>200</v>
      </c>
      <c r="C46" s="19" t="s">
        <v>151</v>
      </c>
      <c r="D46" s="21">
        <v>9485858.08</v>
      </c>
      <c r="E46" s="21">
        <v>2139464.52</v>
      </c>
      <c r="F46" s="21">
        <v>3921934.87</v>
      </c>
      <c r="G46" s="15">
        <f t="shared" si="4"/>
        <v>0.22554253942622765</v>
      </c>
      <c r="H46" s="16">
        <f t="shared" si="3"/>
        <v>0.5455125061778499</v>
      </c>
    </row>
    <row r="47" spans="1:8" ht="17.25" customHeight="1">
      <c r="A47" s="18" t="s">
        <v>160</v>
      </c>
      <c r="B47" s="12">
        <v>200</v>
      </c>
      <c r="C47" s="19" t="s">
        <v>161</v>
      </c>
      <c r="D47" s="21">
        <v>4013473.68</v>
      </c>
      <c r="E47" s="21">
        <v>90455.97</v>
      </c>
      <c r="F47" s="21">
        <v>8771.37</v>
      </c>
      <c r="G47" s="15">
        <f t="shared" si="4"/>
        <v>0.02253807479808862</v>
      </c>
      <c r="H47" s="16">
        <f t="shared" si="3"/>
        <v>10.312638732603913</v>
      </c>
    </row>
    <row r="48" spans="1:8" ht="12.75">
      <c r="A48" s="11" t="s">
        <v>89</v>
      </c>
      <c r="B48" s="25">
        <v>200</v>
      </c>
      <c r="C48" s="13" t="s">
        <v>90</v>
      </c>
      <c r="D48" s="14">
        <f>SUM(D49:D53)</f>
        <v>320039359.43</v>
      </c>
      <c r="E48" s="14">
        <f>SUM(E49:E53)</f>
        <v>30961516.709999997</v>
      </c>
      <c r="F48" s="14">
        <f>SUM(F49:F53)</f>
        <v>25473905.46</v>
      </c>
      <c r="G48" s="15">
        <f t="shared" si="4"/>
        <v>0.09674284052168901</v>
      </c>
      <c r="H48" s="16">
        <f t="shared" si="3"/>
        <v>1.215420884662418</v>
      </c>
    </row>
    <row r="49" spans="1:8" ht="12.75">
      <c r="A49" s="18" t="s">
        <v>91</v>
      </c>
      <c r="B49" s="12">
        <v>200</v>
      </c>
      <c r="C49" s="19" t="s">
        <v>92</v>
      </c>
      <c r="D49" s="21">
        <v>8691046.6</v>
      </c>
      <c r="E49" s="21">
        <v>1625283.28</v>
      </c>
      <c r="F49" s="21">
        <v>1563745.07</v>
      </c>
      <c r="G49" s="15">
        <f t="shared" si="4"/>
        <v>0.18700662357511696</v>
      </c>
      <c r="H49" s="16">
        <f t="shared" si="3"/>
        <v>1.0393530960900168</v>
      </c>
    </row>
    <row r="50" spans="1:8" ht="12.75">
      <c r="A50" s="18" t="s">
        <v>93</v>
      </c>
      <c r="B50" s="12">
        <v>200</v>
      </c>
      <c r="C50" s="19" t="s">
        <v>94</v>
      </c>
      <c r="D50" s="21">
        <v>2515971.86</v>
      </c>
      <c r="E50" s="21">
        <v>0</v>
      </c>
      <c r="F50" s="21">
        <v>0</v>
      </c>
      <c r="G50" s="15">
        <f t="shared" si="4"/>
        <v>0</v>
      </c>
      <c r="H50" s="16" t="e">
        <f t="shared" si="3"/>
        <v>#DIV/0!</v>
      </c>
    </row>
    <row r="51" spans="1:8" ht="12.75">
      <c r="A51" s="18" t="s">
        <v>144</v>
      </c>
      <c r="B51" s="12">
        <v>200</v>
      </c>
      <c r="C51" s="19" t="s">
        <v>145</v>
      </c>
      <c r="D51" s="21">
        <v>3850805.76</v>
      </c>
      <c r="E51" s="21">
        <v>191327.12</v>
      </c>
      <c r="F51" s="21">
        <v>71929.62</v>
      </c>
      <c r="G51" s="15">
        <f t="shared" si="4"/>
        <v>0.04968495736331297</v>
      </c>
      <c r="H51" s="16">
        <f t="shared" si="3"/>
        <v>2.6599211840685384</v>
      </c>
    </row>
    <row r="52" spans="1:8" ht="12.75">
      <c r="A52" s="18" t="s">
        <v>95</v>
      </c>
      <c r="B52" s="12">
        <v>200</v>
      </c>
      <c r="C52" s="19" t="s">
        <v>96</v>
      </c>
      <c r="D52" s="21">
        <v>279157749.66</v>
      </c>
      <c r="E52" s="21">
        <v>26534505.54</v>
      </c>
      <c r="F52" s="21">
        <v>18901433.25</v>
      </c>
      <c r="G52" s="15">
        <f t="shared" si="4"/>
        <v>0.09505201117403217</v>
      </c>
      <c r="H52" s="16">
        <f t="shared" si="3"/>
        <v>1.4038356345278737</v>
      </c>
    </row>
    <row r="53" spans="1:8" ht="12.75">
      <c r="A53" s="18" t="s">
        <v>97</v>
      </c>
      <c r="B53" s="12">
        <v>200</v>
      </c>
      <c r="C53" s="19" t="s">
        <v>98</v>
      </c>
      <c r="D53" s="21">
        <v>25823785.55</v>
      </c>
      <c r="E53" s="21">
        <v>2610400.77</v>
      </c>
      <c r="F53" s="21">
        <v>4936797.52</v>
      </c>
      <c r="G53" s="15">
        <f t="shared" si="4"/>
        <v>0.1010851319588967</v>
      </c>
      <c r="H53" s="16">
        <f t="shared" si="3"/>
        <v>0.5287639931402331</v>
      </c>
    </row>
    <row r="54" spans="1:8" ht="12.75">
      <c r="A54" s="11" t="s">
        <v>99</v>
      </c>
      <c r="B54" s="25">
        <v>200</v>
      </c>
      <c r="C54" s="13" t="s">
        <v>100</v>
      </c>
      <c r="D54" s="14">
        <f>SUM(D55:D58)</f>
        <v>1154150372.04</v>
      </c>
      <c r="E54" s="14">
        <f>SUM(E55:E58)</f>
        <v>17155463.169999998</v>
      </c>
      <c r="F54" s="14">
        <f>SUM(F55:F58)</f>
        <v>16833166.72</v>
      </c>
      <c r="G54" s="15">
        <f t="shared" si="4"/>
        <v>0.01486414906203005</v>
      </c>
      <c r="H54" s="16">
        <f t="shared" si="3"/>
        <v>1.0191465132711524</v>
      </c>
    </row>
    <row r="55" spans="1:8" ht="12.75">
      <c r="A55" s="18" t="s">
        <v>101</v>
      </c>
      <c r="B55" s="12">
        <v>200</v>
      </c>
      <c r="C55" s="19" t="s">
        <v>102</v>
      </c>
      <c r="D55" s="21">
        <v>787830118.9</v>
      </c>
      <c r="E55" s="21">
        <v>2481890.86</v>
      </c>
      <c r="F55" s="21">
        <v>332447.39</v>
      </c>
      <c r="G55" s="15">
        <f t="shared" si="4"/>
        <v>0.00315028684542464</v>
      </c>
      <c r="H55" s="16">
        <f t="shared" si="3"/>
        <v>7.465514648799017</v>
      </c>
    </row>
    <row r="56" spans="1:8" ht="12.75">
      <c r="A56" s="18" t="s">
        <v>124</v>
      </c>
      <c r="B56" s="12">
        <v>200</v>
      </c>
      <c r="C56" s="19" t="s">
        <v>126</v>
      </c>
      <c r="D56" s="21">
        <v>238503498.87</v>
      </c>
      <c r="E56" s="21">
        <v>583000</v>
      </c>
      <c r="F56" s="21">
        <v>670996.52</v>
      </c>
      <c r="G56" s="15">
        <f t="shared" si="4"/>
        <v>0.0024444085842018322</v>
      </c>
      <c r="H56" s="16">
        <f t="shared" si="3"/>
        <v>0.8688569651598193</v>
      </c>
    </row>
    <row r="57" spans="1:8" ht="12.75">
      <c r="A57" s="18" t="s">
        <v>125</v>
      </c>
      <c r="B57" s="12">
        <v>200</v>
      </c>
      <c r="C57" s="19" t="s">
        <v>127</v>
      </c>
      <c r="D57" s="21">
        <v>108611709.21</v>
      </c>
      <c r="E57" s="21">
        <v>10694858</v>
      </c>
      <c r="F57" s="21">
        <v>13453579.75</v>
      </c>
      <c r="G57" s="15">
        <f t="shared" si="4"/>
        <v>0.09846873857146991</v>
      </c>
      <c r="H57" s="16">
        <f t="shared" si="3"/>
        <v>0.7949451520514457</v>
      </c>
    </row>
    <row r="58" spans="1:8" ht="12.75">
      <c r="A58" s="18" t="s">
        <v>103</v>
      </c>
      <c r="B58" s="12">
        <v>200</v>
      </c>
      <c r="C58" s="19" t="s">
        <v>104</v>
      </c>
      <c r="D58" s="21">
        <v>19205045.06</v>
      </c>
      <c r="E58" s="21">
        <v>3395714.31</v>
      </c>
      <c r="F58" s="21">
        <v>2376143.06</v>
      </c>
      <c r="G58" s="15">
        <f t="shared" si="4"/>
        <v>0.17681366012894947</v>
      </c>
      <c r="H58" s="16">
        <f t="shared" si="3"/>
        <v>1.4290866434616105</v>
      </c>
    </row>
    <row r="59" spans="1:8" ht="12.75">
      <c r="A59" s="11" t="s">
        <v>105</v>
      </c>
      <c r="B59" s="25">
        <v>200</v>
      </c>
      <c r="C59" s="13" t="s">
        <v>106</v>
      </c>
      <c r="D59" s="14">
        <f>D61+D60</f>
        <v>1678500</v>
      </c>
      <c r="E59" s="14">
        <f>E61+E60</f>
        <v>79332.2</v>
      </c>
      <c r="F59" s="14">
        <f>F61+F60</f>
        <v>50527</v>
      </c>
      <c r="G59" s="15">
        <f t="shared" si="4"/>
        <v>0.047263747393506104</v>
      </c>
      <c r="H59" s="16">
        <f t="shared" si="3"/>
        <v>1.5700951966275456</v>
      </c>
    </row>
    <row r="60" spans="1:8" ht="12.75" hidden="1">
      <c r="A60" s="11"/>
      <c r="B60" s="25">
        <v>200</v>
      </c>
      <c r="C60" s="19" t="s">
        <v>169</v>
      </c>
      <c r="D60" s="14"/>
      <c r="E60" s="14"/>
      <c r="F60" s="14"/>
      <c r="G60" s="15" t="e">
        <f t="shared" si="4"/>
        <v>#DIV/0!</v>
      </c>
      <c r="H60" s="16" t="e">
        <f t="shared" si="3"/>
        <v>#DIV/0!</v>
      </c>
    </row>
    <row r="61" spans="1:8" ht="12.75">
      <c r="A61" s="18" t="s">
        <v>107</v>
      </c>
      <c r="B61" s="12">
        <v>200</v>
      </c>
      <c r="C61" s="19" t="s">
        <v>108</v>
      </c>
      <c r="D61" s="21">
        <v>1678500</v>
      </c>
      <c r="E61" s="21">
        <v>79332.2</v>
      </c>
      <c r="F61" s="21">
        <v>50527</v>
      </c>
      <c r="G61" s="15">
        <f t="shared" si="4"/>
        <v>0.047263747393506104</v>
      </c>
      <c r="H61" s="16">
        <f t="shared" si="3"/>
        <v>1.5700951966275456</v>
      </c>
    </row>
    <row r="62" spans="1:8" ht="12.75">
      <c r="A62" s="11" t="s">
        <v>109</v>
      </c>
      <c r="B62" s="25">
        <v>200</v>
      </c>
      <c r="C62" s="13" t="s">
        <v>110</v>
      </c>
      <c r="D62" s="14">
        <f>SUM(D63:D67)</f>
        <v>1256431169.4199998</v>
      </c>
      <c r="E62" s="14">
        <f>SUM(E63:E67)</f>
        <v>282882055.68</v>
      </c>
      <c r="F62" s="14">
        <f>SUM(F63:F67)</f>
        <v>238005697.94</v>
      </c>
      <c r="G62" s="15">
        <f t="shared" si="4"/>
        <v>0.22514727632122136</v>
      </c>
      <c r="H62" s="16">
        <f t="shared" si="3"/>
        <v>1.188551610858128</v>
      </c>
    </row>
    <row r="63" spans="1:8" ht="12.75">
      <c r="A63" s="18" t="s">
        <v>111</v>
      </c>
      <c r="B63" s="12">
        <v>200</v>
      </c>
      <c r="C63" s="19" t="s">
        <v>112</v>
      </c>
      <c r="D63" s="21">
        <v>416331701.9</v>
      </c>
      <c r="E63" s="21">
        <v>93777572.33</v>
      </c>
      <c r="F63" s="21">
        <v>79080421.66</v>
      </c>
      <c r="G63" s="15">
        <f t="shared" si="4"/>
        <v>0.22524725333677503</v>
      </c>
      <c r="H63" s="16">
        <f t="shared" si="3"/>
        <v>1.1858506866995377</v>
      </c>
    </row>
    <row r="64" spans="1:8" ht="12.75">
      <c r="A64" s="18" t="s">
        <v>113</v>
      </c>
      <c r="B64" s="12">
        <v>200</v>
      </c>
      <c r="C64" s="19" t="s">
        <v>114</v>
      </c>
      <c r="D64" s="21">
        <v>705307190.18</v>
      </c>
      <c r="E64" s="21">
        <v>160277215.82</v>
      </c>
      <c r="F64" s="21">
        <v>121273489.9</v>
      </c>
      <c r="G64" s="15">
        <f t="shared" si="4"/>
        <v>0.22724455109992</v>
      </c>
      <c r="H64" s="16">
        <f t="shared" si="3"/>
        <v>1.321617906371473</v>
      </c>
    </row>
    <row r="65" spans="1:8" ht="12.75">
      <c r="A65" s="18" t="s">
        <v>115</v>
      </c>
      <c r="B65" s="12">
        <v>200</v>
      </c>
      <c r="C65" s="19" t="s">
        <v>116</v>
      </c>
      <c r="D65" s="21">
        <v>81082207.72</v>
      </c>
      <c r="E65" s="21">
        <v>20749988.41</v>
      </c>
      <c r="F65" s="21">
        <v>29676833.93</v>
      </c>
      <c r="G65" s="15">
        <f t="shared" si="4"/>
        <v>0.25591296775805156</v>
      </c>
      <c r="H65" s="16">
        <f t="shared" si="3"/>
        <v>0.6991981846494769</v>
      </c>
    </row>
    <row r="66" spans="1:8" ht="12.75">
      <c r="A66" s="18" t="s">
        <v>117</v>
      </c>
      <c r="B66" s="12">
        <v>200</v>
      </c>
      <c r="C66" s="19" t="s">
        <v>118</v>
      </c>
      <c r="D66" s="21">
        <v>5307351.3</v>
      </c>
      <c r="E66" s="21">
        <v>913130</v>
      </c>
      <c r="F66" s="21">
        <v>982332</v>
      </c>
      <c r="G66" s="15">
        <f t="shared" si="4"/>
        <v>0.1720500393482527</v>
      </c>
      <c r="H66" s="16">
        <f t="shared" si="3"/>
        <v>0.9295533485624005</v>
      </c>
    </row>
    <row r="67" spans="1:8" ht="12.75">
      <c r="A67" s="18" t="s">
        <v>14</v>
      </c>
      <c r="B67" s="12">
        <v>200</v>
      </c>
      <c r="C67" s="19" t="s">
        <v>15</v>
      </c>
      <c r="D67" s="21">
        <v>48402718.32</v>
      </c>
      <c r="E67" s="21">
        <v>7164149.12</v>
      </c>
      <c r="F67" s="21">
        <v>6992620.45</v>
      </c>
      <c r="G67" s="15">
        <f t="shared" si="4"/>
        <v>0.14801129706468932</v>
      </c>
      <c r="H67" s="16">
        <f t="shared" si="3"/>
        <v>1.0245299557192469</v>
      </c>
    </row>
    <row r="68" spans="1:8" ht="12.75">
      <c r="A68" s="11" t="s">
        <v>16</v>
      </c>
      <c r="B68" s="25">
        <v>200</v>
      </c>
      <c r="C68" s="13" t="s">
        <v>17</v>
      </c>
      <c r="D68" s="14">
        <f>SUM(D69:D70)</f>
        <v>155619320.54000002</v>
      </c>
      <c r="E68" s="14">
        <f>SUM(E69:E70)</f>
        <v>36704485.94</v>
      </c>
      <c r="F68" s="14">
        <f>SUM(F69:F70)</f>
        <v>34908488.24</v>
      </c>
      <c r="G68" s="15">
        <f t="shared" si="4"/>
        <v>0.23586072611443876</v>
      </c>
      <c r="H68" s="16">
        <f t="shared" si="3"/>
        <v>1.0514487389901361</v>
      </c>
    </row>
    <row r="69" spans="1:8" ht="12.75">
      <c r="A69" s="18" t="s">
        <v>18</v>
      </c>
      <c r="B69" s="12">
        <v>200</v>
      </c>
      <c r="C69" s="19" t="s">
        <v>19</v>
      </c>
      <c r="D69" s="21">
        <v>134740165.27</v>
      </c>
      <c r="E69" s="21">
        <v>32952180.55</v>
      </c>
      <c r="F69" s="21">
        <v>31573238.85</v>
      </c>
      <c r="G69" s="15">
        <f t="shared" si="4"/>
        <v>0.24456093314097208</v>
      </c>
      <c r="H69" s="16">
        <f t="shared" si="3"/>
        <v>1.0436743821738137</v>
      </c>
    </row>
    <row r="70" spans="1:8" ht="12.75">
      <c r="A70" s="18" t="s">
        <v>20</v>
      </c>
      <c r="B70" s="12">
        <v>200</v>
      </c>
      <c r="C70" s="19" t="s">
        <v>21</v>
      </c>
      <c r="D70" s="21">
        <v>20879155.27</v>
      </c>
      <c r="E70" s="21">
        <v>3752305.39</v>
      </c>
      <c r="F70" s="21">
        <v>3335249.39</v>
      </c>
      <c r="G70" s="15">
        <f t="shared" si="4"/>
        <v>0.17971538318848856</v>
      </c>
      <c r="H70" s="16">
        <f t="shared" si="3"/>
        <v>1.1250449220530403</v>
      </c>
    </row>
    <row r="71" spans="1:8" ht="12.75">
      <c r="A71" s="11" t="s">
        <v>22</v>
      </c>
      <c r="B71" s="25">
        <v>200</v>
      </c>
      <c r="C71" s="13" t="s">
        <v>23</v>
      </c>
      <c r="D71" s="14">
        <f>D72</f>
        <v>1023000</v>
      </c>
      <c r="E71" s="14">
        <f>E72</f>
        <v>359688</v>
      </c>
      <c r="F71" s="14">
        <f>F72</f>
        <v>0</v>
      </c>
      <c r="G71" s="15">
        <f t="shared" si="4"/>
        <v>0.35160117302052785</v>
      </c>
      <c r="H71" s="16" t="e">
        <f t="shared" si="3"/>
        <v>#DIV/0!</v>
      </c>
    </row>
    <row r="72" spans="1:8" ht="12.75">
      <c r="A72" s="18" t="s">
        <v>24</v>
      </c>
      <c r="B72" s="12">
        <v>200</v>
      </c>
      <c r="C72" s="19" t="s">
        <v>25</v>
      </c>
      <c r="D72" s="21">
        <v>1023000</v>
      </c>
      <c r="E72" s="21">
        <v>359688</v>
      </c>
      <c r="F72" s="21">
        <v>0</v>
      </c>
      <c r="G72" s="15">
        <f t="shared" si="4"/>
        <v>0.35160117302052785</v>
      </c>
      <c r="H72" s="16" t="e">
        <f t="shared" si="3"/>
        <v>#DIV/0!</v>
      </c>
    </row>
    <row r="73" spans="1:8" ht="12.75">
      <c r="A73" s="11" t="s">
        <v>26</v>
      </c>
      <c r="B73" s="25">
        <v>200</v>
      </c>
      <c r="C73" s="13" t="s">
        <v>27</v>
      </c>
      <c r="D73" s="14">
        <f>SUM(D74:D77)</f>
        <v>37897017.95</v>
      </c>
      <c r="E73" s="14">
        <f>SUM(E74:E77)</f>
        <v>12407320.42</v>
      </c>
      <c r="F73" s="14">
        <f>SUM(F74:F77)</f>
        <v>5289470.83</v>
      </c>
      <c r="G73" s="15">
        <f t="shared" si="4"/>
        <v>0.3273956920929711</v>
      </c>
      <c r="H73" s="16">
        <f t="shared" si="3"/>
        <v>2.3456638326900463</v>
      </c>
    </row>
    <row r="74" spans="1:8" ht="12.75">
      <c r="A74" s="18" t="s">
        <v>28</v>
      </c>
      <c r="B74" s="12">
        <v>200</v>
      </c>
      <c r="C74" s="19" t="s">
        <v>29</v>
      </c>
      <c r="D74" s="21">
        <v>5050000</v>
      </c>
      <c r="E74" s="21">
        <v>718354.29</v>
      </c>
      <c r="F74" s="21">
        <v>687244.15</v>
      </c>
      <c r="G74" s="15">
        <f t="shared" si="4"/>
        <v>0.14224837425742576</v>
      </c>
      <c r="H74" s="16">
        <f t="shared" si="3"/>
        <v>1.0452679589924483</v>
      </c>
    </row>
    <row r="75" spans="1:8" ht="12.75">
      <c r="A75" s="18" t="s">
        <v>30</v>
      </c>
      <c r="B75" s="12">
        <v>200</v>
      </c>
      <c r="C75" s="19" t="s">
        <v>31</v>
      </c>
      <c r="D75" s="21">
        <v>25830117.95</v>
      </c>
      <c r="E75" s="21">
        <v>10141585.14</v>
      </c>
      <c r="F75" s="21">
        <v>3094932.68</v>
      </c>
      <c r="G75" s="15">
        <f t="shared" si="4"/>
        <v>0.392626358099925</v>
      </c>
      <c r="H75" s="16">
        <f t="shared" si="3"/>
        <v>3.2768354560784823</v>
      </c>
    </row>
    <row r="76" spans="1:8" ht="12.75" hidden="1">
      <c r="A76" s="18" t="s">
        <v>72</v>
      </c>
      <c r="B76" s="12">
        <v>200</v>
      </c>
      <c r="C76" s="19" t="s">
        <v>73</v>
      </c>
      <c r="D76" s="21"/>
      <c r="E76" s="21"/>
      <c r="F76" s="21">
        <v>0</v>
      </c>
      <c r="G76" s="15" t="e">
        <f t="shared" si="4"/>
        <v>#DIV/0!</v>
      </c>
      <c r="H76" s="16" t="e">
        <f t="shared" si="3"/>
        <v>#DIV/0!</v>
      </c>
    </row>
    <row r="77" spans="1:8" ht="12.75">
      <c r="A77" s="18" t="s">
        <v>74</v>
      </c>
      <c r="B77" s="12">
        <v>200</v>
      </c>
      <c r="C77" s="19" t="s">
        <v>75</v>
      </c>
      <c r="D77" s="21">
        <v>7016900</v>
      </c>
      <c r="E77" s="21">
        <v>1547380.99</v>
      </c>
      <c r="F77" s="21">
        <v>1507294</v>
      </c>
      <c r="G77" s="15">
        <f t="shared" si="4"/>
        <v>0.2205220239706993</v>
      </c>
      <c r="H77" s="16">
        <f t="shared" si="3"/>
        <v>1.0265953357473725</v>
      </c>
    </row>
    <row r="78" spans="1:8" ht="12.75">
      <c r="A78" s="11" t="s">
        <v>76</v>
      </c>
      <c r="B78" s="25">
        <v>200</v>
      </c>
      <c r="C78" s="13" t="s">
        <v>77</v>
      </c>
      <c r="D78" s="14">
        <f>SUM(D80:D82)</f>
        <v>83502514.12</v>
      </c>
      <c r="E78" s="14">
        <f>SUM(E80:E82)</f>
        <v>17295630</v>
      </c>
      <c r="F78" s="14">
        <f>SUM(F80:F82)</f>
        <v>20719167.57</v>
      </c>
      <c r="G78" s="15">
        <f t="shared" si="4"/>
        <v>0.20712705697872463</v>
      </c>
      <c r="H78" s="16">
        <f t="shared" si="3"/>
        <v>0.8347647144397317</v>
      </c>
    </row>
    <row r="79" spans="1:8" ht="12.75" hidden="1">
      <c r="A79" s="18" t="s">
        <v>162</v>
      </c>
      <c r="B79" s="12">
        <v>200</v>
      </c>
      <c r="C79" s="19" t="s">
        <v>163</v>
      </c>
      <c r="D79" s="21"/>
      <c r="E79" s="21"/>
      <c r="F79" s="21">
        <v>0</v>
      </c>
      <c r="G79" s="15" t="e">
        <f t="shared" si="4"/>
        <v>#DIV/0!</v>
      </c>
      <c r="H79" s="16" t="e">
        <f t="shared" si="3"/>
        <v>#DIV/0!</v>
      </c>
    </row>
    <row r="80" spans="1:8" ht="12.75">
      <c r="A80" s="18" t="s">
        <v>78</v>
      </c>
      <c r="B80" s="12">
        <v>200</v>
      </c>
      <c r="C80" s="19" t="s">
        <v>79</v>
      </c>
      <c r="D80" s="21">
        <v>82391736.34</v>
      </c>
      <c r="E80" s="21">
        <v>17120130</v>
      </c>
      <c r="F80" s="21">
        <v>20690367.57</v>
      </c>
      <c r="G80" s="15">
        <f t="shared" si="4"/>
        <v>0.2077894065656245</v>
      </c>
      <c r="H80" s="16">
        <f t="shared" si="3"/>
        <v>0.827444458977294</v>
      </c>
    </row>
    <row r="81" spans="1:8" ht="12.75">
      <c r="A81" s="18" t="s">
        <v>136</v>
      </c>
      <c r="B81" s="12">
        <v>200</v>
      </c>
      <c r="C81" s="19" t="s">
        <v>135</v>
      </c>
      <c r="D81" s="21">
        <v>1110777.78</v>
      </c>
      <c r="E81" s="21">
        <v>175500</v>
      </c>
      <c r="F81" s="21">
        <v>28800</v>
      </c>
      <c r="G81" s="15">
        <f t="shared" si="4"/>
        <v>0.1579973989036763</v>
      </c>
      <c r="H81" s="16">
        <f t="shared" si="3"/>
        <v>6.09375</v>
      </c>
    </row>
    <row r="82" spans="1:8" ht="12.75" hidden="1">
      <c r="A82" s="18" t="s">
        <v>129</v>
      </c>
      <c r="B82" s="12">
        <v>200</v>
      </c>
      <c r="C82" s="19" t="s">
        <v>128</v>
      </c>
      <c r="D82" s="21"/>
      <c r="E82" s="21"/>
      <c r="F82" s="21">
        <v>0</v>
      </c>
      <c r="G82" s="15" t="e">
        <f t="shared" si="4"/>
        <v>#DIV/0!</v>
      </c>
      <c r="H82" s="16" t="e">
        <f t="shared" si="3"/>
        <v>#DIV/0!</v>
      </c>
    </row>
    <row r="83" spans="1:8" ht="12.75">
      <c r="A83" s="11" t="s">
        <v>130</v>
      </c>
      <c r="B83" s="25">
        <v>200</v>
      </c>
      <c r="C83" s="13" t="s">
        <v>132</v>
      </c>
      <c r="D83" s="14">
        <f>D84</f>
        <v>525000</v>
      </c>
      <c r="E83" s="14">
        <f>E84</f>
        <v>92063.27</v>
      </c>
      <c r="F83" s="14">
        <f>F84</f>
        <v>23011.13</v>
      </c>
      <c r="G83" s="15">
        <f t="shared" si="4"/>
        <v>0.17535860952380952</v>
      </c>
      <c r="H83" s="16">
        <f t="shared" si="3"/>
        <v>4.000814823087784</v>
      </c>
    </row>
    <row r="84" spans="1:8" ht="12.75">
      <c r="A84" s="18" t="s">
        <v>131</v>
      </c>
      <c r="B84" s="12">
        <v>200</v>
      </c>
      <c r="C84" s="19" t="s">
        <v>133</v>
      </c>
      <c r="D84" s="21">
        <v>525000</v>
      </c>
      <c r="E84" s="21">
        <v>92063.27</v>
      </c>
      <c r="F84" s="21">
        <v>23011.13</v>
      </c>
      <c r="G84" s="15">
        <f t="shared" si="4"/>
        <v>0.17535860952380952</v>
      </c>
      <c r="H84" s="16">
        <f t="shared" si="3"/>
        <v>4.000814823087784</v>
      </c>
    </row>
    <row r="85" spans="1:8" ht="22.5" hidden="1">
      <c r="A85" s="11" t="s">
        <v>80</v>
      </c>
      <c r="B85" s="25">
        <v>200</v>
      </c>
      <c r="C85" s="13" t="s">
        <v>81</v>
      </c>
      <c r="D85" s="14">
        <f>SUM(D86:D87)</f>
        <v>0</v>
      </c>
      <c r="E85" s="14">
        <f>SUM(E86:E87)</f>
        <v>0</v>
      </c>
      <c r="F85" s="14">
        <f>SUM(F86:F87)</f>
        <v>0</v>
      </c>
      <c r="G85" s="15" t="e">
        <f t="shared" si="4"/>
        <v>#DIV/0!</v>
      </c>
      <c r="H85" s="16" t="e">
        <f t="shared" si="3"/>
        <v>#DIV/0!</v>
      </c>
    </row>
    <row r="86" spans="1:8" ht="22.5" hidden="1">
      <c r="A86" s="18" t="s">
        <v>82</v>
      </c>
      <c r="B86" s="12">
        <v>200</v>
      </c>
      <c r="C86" s="19" t="s">
        <v>83</v>
      </c>
      <c r="D86" s="21"/>
      <c r="E86" s="21"/>
      <c r="F86" s="21"/>
      <c r="G86" s="10" t="e">
        <f t="shared" si="4"/>
        <v>#DIV/0!</v>
      </c>
      <c r="H86" s="20" t="e">
        <f>E86/F86</f>
        <v>#DIV/0!</v>
      </c>
    </row>
    <row r="87" spans="1:8" ht="19.5" customHeight="1" hidden="1">
      <c r="A87" s="18" t="s">
        <v>84</v>
      </c>
      <c r="B87" s="12">
        <v>200</v>
      </c>
      <c r="C87" s="19" t="s">
        <v>85</v>
      </c>
      <c r="D87" s="21"/>
      <c r="E87" s="21"/>
      <c r="F87" s="21"/>
      <c r="G87" s="10" t="e">
        <f t="shared" si="4"/>
        <v>#DIV/0!</v>
      </c>
      <c r="H87" s="20" t="e">
        <f>E87/F87</f>
        <v>#DIV/0!</v>
      </c>
    </row>
    <row r="88" spans="1:8" ht="21" customHeight="1">
      <c r="A88" s="18" t="s">
        <v>86</v>
      </c>
      <c r="B88" s="12">
        <v>450</v>
      </c>
      <c r="C88" s="19" t="s">
        <v>42</v>
      </c>
      <c r="D88" s="21">
        <f>D9-D34</f>
        <v>-109285018.52999878</v>
      </c>
      <c r="E88" s="21">
        <f>E9-E34</f>
        <v>-15238349.150000036</v>
      </c>
      <c r="F88" s="21">
        <f>F9-F34</f>
        <v>-2004915.5299999714</v>
      </c>
      <c r="G88" s="10"/>
      <c r="H88" s="20"/>
    </row>
    <row r="91" spans="4:6" ht="12.75">
      <c r="D91" s="9"/>
      <c r="F91" s="26"/>
    </row>
    <row r="92" ht="12.75">
      <c r="F92" s="26"/>
    </row>
  </sheetData>
  <sheetProtection/>
  <mergeCells count="4">
    <mergeCell ref="A1:H1"/>
    <mergeCell ref="A2:H2"/>
    <mergeCell ref="B3:D3"/>
    <mergeCell ref="B4:D4"/>
  </mergeCells>
  <printOptions/>
  <pageMargins left="0.7874015748031497" right="0.31496062992125984" top="0.03937007874015748" bottom="0.1968503937007874" header="0.3937007874015748" footer="0.393700787401574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gosd_7</cp:lastModifiedBy>
  <cp:lastPrinted>2023-04-20T08:02:14Z</cp:lastPrinted>
  <dcterms:created xsi:type="dcterms:W3CDTF">2017-04-12T07:57:01Z</dcterms:created>
  <dcterms:modified xsi:type="dcterms:W3CDTF">2024-04-11T13:22:06Z</dcterms:modified>
  <cp:category/>
  <cp:version/>
  <cp:contentType/>
  <cp:contentStatus/>
</cp:coreProperties>
</file>