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Аналитика 1 квартал 2022 года" sheetId="1" r:id="rId1"/>
  </sheets>
  <definedNames>
    <definedName name="__bookmark_1">'Аналитика 1 квартал 2022 года'!$A$1:$H$5</definedName>
    <definedName name="__bookmark_2">'Аналитика 1 квартал 2022 года'!$A$6:$H$26</definedName>
    <definedName name="__bookmark_4">#REF!</definedName>
    <definedName name="__bookmark_5">#REF!</definedName>
    <definedName name="__bookmark_6">#REF!</definedName>
    <definedName name="_xlnm.Print_Titles" localSheetId="0">'Аналитика 1 квартал 2022 года'!$6:$8</definedName>
  </definedNames>
  <calcPr fullCalcOnLoad="1"/>
</workbook>
</file>

<file path=xl/sharedStrings.xml><?xml version="1.0" encoding="utf-8"?>
<sst xmlns="http://schemas.openxmlformats.org/spreadsheetml/2006/main" count="163" uniqueCount="161">
  <si>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</si>
  <si>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</si>
  <si>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</si>
  <si>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</si>
  <si>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</si>
  <si>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</si>
  <si>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</si>
  <si>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</si>
  <si>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</si>
  <si>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</si>
  <si>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Резервные фонды</t>
  </si>
  <si>
    <t>000 0111 0000000000 000</t>
  </si>
  <si>
    <t>Другие общегосударственные вопросы</t>
  </si>
  <si>
    <t>000 0113 0000000000 000</t>
  </si>
  <si>
    <t>Другие вопросы в области образования</t>
  </si>
  <si>
    <t>000 0709 0000000000 000</t>
  </si>
  <si>
    <t>КУЛЬТУРА, КИНЕМАТОГРАФИЯ</t>
  </si>
  <si>
    <t>000 0800 0000000000 000</t>
  </si>
  <si>
    <t>Культура</t>
  </si>
  <si>
    <t>000 0801 0000000000 000</t>
  </si>
  <si>
    <t>Другие вопросы в области культуры, кинематографии</t>
  </si>
  <si>
    <t>000 0804 0000000000 000</t>
  </si>
  <si>
    <t>ЗДРАВООХРАНЕНИЕ</t>
  </si>
  <si>
    <t>000 0900 0000000000 000</t>
  </si>
  <si>
    <t>Санитарно-эпидемиологическое благополучие</t>
  </si>
  <si>
    <t>000 0907 0000000000 000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</si>
  <si>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</si>
  <si>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</si>
  <si>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</si>
  <si>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</si>
  <si>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населения</t>
  </si>
  <si>
    <t>000 1003 0000000000 000</t>
  </si>
  <si>
    <t>Единица измерения:</t>
  </si>
  <si>
    <t>руб.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</si>
  <si>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</si>
  <si>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</si>
  <si>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</si>
  <si>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</si>
  <si>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</si>
  <si>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</si>
  <si>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4</t>
  </si>
  <si>
    <t>5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</si>
  <si>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</si>
  <si>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</si>
  <si>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</si>
  <si>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</si>
  <si>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</si>
  <si>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НАЛОГИ НА ТОВАРЫ (РАБОТЫ, УСЛУГИ), РЕАЛИЗУЕМЫЕ НА ТЕРРИТОРИИ РОССИЙСКОЙ ФЕДЕРАЦИИ</t>
  </si>
  <si>
    <t>000 10300000000000000</t>
  </si>
  <si>
    <t>НАЛОГИ НА СОВОКУПНЫЙ ДОХОД</t>
  </si>
  <si>
    <t>000 10500000000000000</t>
  </si>
  <si>
    <t>ГОСУДАРСТВЕННАЯ ПОШЛИНА</t>
  </si>
  <si>
    <t>000 10800000000000000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</si>
  <si>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</si>
  <si>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</si>
  <si>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ПЛАТЕЖИ ПРИ ПОЛЬЗОВАНИИ ПРИРОДНЫМИ РЕСУРСАМИ</t>
  </si>
  <si>
    <t>000 11200000000000000</t>
  </si>
  <si>
    <t>000 11300000000000000</t>
  </si>
  <si>
    <t>ДОХОДЫ ОТ ПРОДАЖИ МАТЕРИАЛЬНЫХ И НЕМАТЕРИАЛЬНЫХ АКТИВОВ</t>
  </si>
  <si>
    <t>000 11400000000000000</t>
  </si>
  <si>
    <t>ШТРАФЫ, САНКЦИИ, ВОЗМЕЩЕНИЕ УЩЕРБА</t>
  </si>
  <si>
    <t>000 11600000000000000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</si>
  <si>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</si>
  <si>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</si>
  <si>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</si>
  <si>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</si>
  <si>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</si>
  <si>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</si>
  <si>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</si>
  <si>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</si>
  <si>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</si>
  <si>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</si>
  <si>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Охрана семьи и детства</t>
  </si>
  <si>
    <t>000 1004 0000000000 000</t>
  </si>
  <si>
    <t>Другие вопросы в области социальной политики</t>
  </si>
  <si>
    <t>000 1006 0000000000 000</t>
  </si>
  <si>
    <t>ФИЗИЧЕСКАЯ КУЛЬТУРА И СПОРТ</t>
  </si>
  <si>
    <t>000 1100 0000000000 000</t>
  </si>
  <si>
    <t>Массовый спорт</t>
  </si>
  <si>
    <t>000 1102 0000000000 000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</si>
  <si>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</si>
  <si>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</si>
  <si>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</si>
  <si>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</si>
  <si>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Иные дотации</t>
  </si>
  <si>
    <t>000 1402 0000000000 000</t>
  </si>
  <si>
    <t>Результат кассового исполнения бюджета (дефицит/профицит)</t>
  </si>
  <si>
    <t>НАЦИОНАЛЬНАЯ БЕЗОПАСНОСТЬ И ПРАВООХРАНИТЕЛЬНАЯ ДЕЯТЕЛЬНОСТЬ</t>
  </si>
  <si>
    <t>000 0300 0000000000 000</t>
  </si>
  <si>
    <t>НАЦИОНАЛЬНАЯ ЭКОНОМИКА</t>
  </si>
  <si>
    <t>000 0400 0000000000 000</t>
  </si>
  <si>
    <t>Общеэкономические вопросы</t>
  </si>
  <si>
    <t>000 0401 0000000000 000</t>
  </si>
  <si>
    <t>Сельское хозяйство и рыболовство</t>
  </si>
  <si>
    <t>000 0405 0000000000 000</t>
  </si>
  <si>
    <t>Дорожное хозяйство (дорожные фонды)</t>
  </si>
  <si>
    <t>000 0409 0000000000 000</t>
  </si>
  <si>
    <t>Другие вопросы в области национальной экономики</t>
  </si>
  <si>
    <t>000 0412 0000000000 000</t>
  </si>
  <si>
    <t>ЖИЛИЩНО-КОММУНАЛЬНОЕ ХОЗЯЙСТВО</t>
  </si>
  <si>
    <t>000 0500 0000000000 000</t>
  </si>
  <si>
    <t>Жилищное хозяйство</t>
  </si>
  <si>
    <t>000 0501 0000000000 000</t>
  </si>
  <si>
    <t>Другие вопросы в области жилищно-коммунального хозяйства</t>
  </si>
  <si>
    <t>000 0505 0000000000 000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</si>
  <si>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</si>
  <si>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</si>
  <si>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</si>
  <si>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</si>
  <si>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ОБРАЗОВАНИЕ</t>
  </si>
  <si>
    <t>000 0700 0000000000 000</t>
  </si>
  <si>
    <t>Дошкольное образование</t>
  </si>
  <si>
    <t>000 0701 0000000000 000</t>
  </si>
  <si>
    <t>Общее образование</t>
  </si>
  <si>
    <t>000 0702 0000000000 000</t>
  </si>
  <si>
    <t>Дополнительное образование детей</t>
  </si>
  <si>
    <t>000 0703 0000000000 000</t>
  </si>
  <si>
    <t>Молодежная политика</t>
  </si>
  <si>
    <t>000 0707 0000000000 000</t>
  </si>
  <si>
    <t>Расходы бюджета - ВСЕГО 
в том числе:</t>
  </si>
  <si>
    <t>Доходы бюджета - ВСЕГО: 
в том числе:</t>
  </si>
  <si>
    <t>ВОЗВРАТ ОСТАТКОВ СУБСИДИЙ, СУБВЕНЦИЙ И ИНЫХ МЕЖБЮДЖЕТНЫХ ТРАНСФЕРТОВ, ИМЕЮЩИХ ЦЕЛЕВОЕ НАЗНАЧЕНИЕ, ПРОШЛЫХ ЛЕТ</t>
  </si>
  <si>
    <t>Судебная система</t>
  </si>
  <si>
    <t>000 0105 0000000000 000</t>
  </si>
  <si>
    <t>Коммунальное хозяйство</t>
  </si>
  <si>
    <t>Благоустройство</t>
  </si>
  <si>
    <t>000 0502 0000000000 000</t>
  </si>
  <si>
    <t>000 0503 0000000000 000</t>
  </si>
  <si>
    <t>000 1105 0000000000 000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</si>
  <si>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</si>
  <si>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</si>
  <si>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</si>
  <si>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000 1300 0000000000 000</t>
  </si>
  <si>
    <t>000 1301 0000000000 000</t>
  </si>
  <si>
    <t>ДОХОДЫ ОТ ОКАЗАНИЯ ПЛАТНЫХ УСЛУГ И КОМПЕНСАЦИИ ЗАТРАТ ГОСУДАРСТВА</t>
  </si>
  <si>
    <t>000 1103 0000000000 000</t>
  </si>
  <si>
    <t>Спорт высших достижений</t>
  </si>
  <si>
    <t>000 20210000000000150</t>
  </si>
  <si>
    <t>000 20220000000000150</t>
  </si>
  <si>
    <t>000 20230000000000150</t>
  </si>
  <si>
    <t>000 20240000000000150</t>
  </si>
  <si>
    <t>000 21900000000000150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</si>
  <si>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</si>
  <si>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000 21800000000000150</t>
  </si>
  <si>
    <t>Транспорт</t>
  </si>
  <si>
    <t>000 0408 0000000000 000</t>
  </si>
  <si>
    <t>000 20400000000000150</t>
  </si>
  <si>
    <t>000 20700000000000150</t>
  </si>
  <si>
    <t>БЕЗВОЗМЕЗДНЫЕ ПОСТУПЛЕНИЯ ОТ НЕГОСУДАРСТВЕННЫХ ОРГАНИЗАЦИЙ</t>
  </si>
  <si>
    <t>ПРОЧИЕ БЕЗВОЗМЕЗДНЫЕ ПОСТУПЛЕНИЯ</t>
  </si>
  <si>
    <t>Исполнено за аналогичный период 2021 года</t>
  </si>
  <si>
    <t xml:space="preserve">Исполнено за 1 квартал 2022 года </t>
  </si>
  <si>
    <t>в % к плану на 2022 год</t>
  </si>
  <si>
    <t>в % к аналогичному периоду 2021 года</t>
  </si>
  <si>
    <t>План на 2022 год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</si>
  <si>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</si>
  <si>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</si>
  <si>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увеличение в 6,5 раз</t>
  </si>
  <si>
    <t>увеличение в 21 раз</t>
  </si>
  <si>
    <t>увеличение в 7,9 раза</t>
  </si>
  <si>
    <t>АНАЛИТИЧЕСКИЕ ДАННЫЕ о ДОХОДАХ и РАСХОДАХ бюджета Сокольского муниципального района  за 1 квартал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</si>
</sst>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0.0%"/>
    <numFmt numFmtId="176" formatCode="#,##0.00_ ;[Red]\-#,##0.00\ "/>
  </numFmts>
  <fonts count="38">
    <font>
      <sz val="10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75" fontId="2" fillId="0" borderId="0" xfId="0" applyNumberFormat="1" applyFont="1" applyBorder="1" applyAlignment="1">
      <alignment wrapText="1"/>
    </xf>
    <xf numFmtId="175" fontId="2" fillId="0" borderId="0" xfId="0" applyNumberFormat="1" applyFont="1" applyAlignment="1">
      <alignment wrapText="1"/>
    </xf>
    <xf numFmtId="175" fontId="2" fillId="0" borderId="10" xfId="0" applyNumberFormat="1" applyFont="1" applyBorder="1" applyAlignment="1">
      <alignment horizontal="center" vertical="center" wrapText="1"/>
    </xf>
    <xf numFmtId="175" fontId="0" fillId="0" borderId="0" xfId="0" applyNumberFormat="1" applyAlignment="1">
      <alignment/>
    </xf>
    <xf numFmtId="175" fontId="2" fillId="0" borderId="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75" fontId="2" fillId="0" borderId="13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 vertical="top" wrapText="1"/>
    </xf>
    <xf numFmtId="173" fontId="2" fillId="0" borderId="14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74" fontId="3" fillId="0" borderId="11" xfId="0" applyNumberFormat="1" applyFont="1" applyFill="1" applyBorder="1" applyAlignment="1">
      <alignment horizontal="right" wrapText="1"/>
    </xf>
    <xf numFmtId="175" fontId="3" fillId="0" borderId="13" xfId="0" applyNumberFormat="1" applyFont="1" applyFill="1" applyBorder="1" applyAlignment="1">
      <alignment horizontal="right" wrapText="1"/>
    </xf>
    <xf numFmtId="175" fontId="3" fillId="0" borderId="15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175" fontId="2" fillId="0" borderId="15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5" fontId="2" fillId="0" borderId="11" xfId="0" applyNumberFormat="1" applyFont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right" wrapText="1"/>
    </xf>
    <xf numFmtId="174" fontId="2" fillId="0" borderId="11" xfId="0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175" fontId="2" fillId="0" borderId="15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5.28125" style="0" customWidth="1"/>
    <col min="5" max="5" width="13.57421875" style="0" customWidth="1"/>
    <col min="6" max="6" width="11.7109375" style="0" customWidth="1"/>
    <col min="7" max="7" width="11.7109375" style="9" customWidth="1"/>
    <col min="8" max="8" width="11.8515625" style="9" customWidth="1"/>
  </cols>
  <sheetData>
    <row r="1" spans="1:8" ht="15" customHeight="1">
      <c r="A1" s="31" t="s">
        <v>160</v>
      </c>
      <c r="B1" s="32"/>
      <c r="C1" s="32"/>
      <c r="D1" s="32"/>
      <c r="E1" s="32"/>
      <c r="F1" s="32"/>
      <c r="G1" s="32"/>
      <c r="H1" s="32"/>
    </row>
    <row r="2" spans="1:8" ht="12.75">
      <c r="A2" s="33"/>
      <c r="B2" s="32"/>
      <c r="C2" s="32"/>
      <c r="D2" s="32"/>
      <c r="E2" s="32"/>
      <c r="F2" s="32"/>
      <c r="G2" s="32"/>
      <c r="H2" s="32"/>
    </row>
    <row r="3" spans="1:8" ht="12.75">
      <c r="A3" s="1"/>
      <c r="B3" s="33"/>
      <c r="C3" s="32"/>
      <c r="D3" s="32"/>
      <c r="E3" s="5"/>
      <c r="F3" s="5"/>
      <c r="G3" s="6"/>
      <c r="H3" s="10"/>
    </row>
    <row r="4" spans="1:8" ht="12.75">
      <c r="A4" s="1" t="s">
        <v>32</v>
      </c>
      <c r="B4" s="33" t="s">
        <v>33</v>
      </c>
      <c r="C4" s="32"/>
      <c r="D4" s="32"/>
      <c r="E4" s="5"/>
      <c r="F4" s="5"/>
      <c r="G4" s="6"/>
      <c r="H4" s="10"/>
    </row>
    <row r="5" spans="1:8" ht="6.75" customHeight="1">
      <c r="A5" s="1"/>
      <c r="B5" s="1"/>
      <c r="C5" s="1"/>
      <c r="D5" s="1"/>
      <c r="E5" s="1"/>
      <c r="F5" s="1"/>
      <c r="G5" s="7"/>
      <c r="H5" s="10"/>
    </row>
    <row r="6" spans="1:8" ht="6.75" customHeight="1">
      <c r="A6" s="2"/>
      <c r="B6" s="2"/>
      <c r="C6" s="2"/>
      <c r="D6" s="2"/>
      <c r="E6" s="2"/>
      <c r="F6" s="2"/>
      <c r="G6" s="8"/>
      <c r="H6" s="8"/>
    </row>
    <row r="7" spans="1:8" ht="46.5" customHeight="1">
      <c r="A7" s="3" t="s">
        <v>34</v>
      </c>
      <c r="B7" s="3" t="s">
        <v>35</v>
      </c>
      <c r="C7" s="3" t="s">
        <v>36</v>
      </c>
      <c r="D7" s="24" t="s">
        <v>154</v>
      </c>
      <c r="E7" s="24" t="s">
        <v>151</v>
      </c>
      <c r="F7" s="24" t="s">
        <v>150</v>
      </c>
      <c r="G7" s="25" t="s">
        <v>152</v>
      </c>
      <c r="H7" s="25" t="s">
        <v>153</v>
      </c>
    </row>
    <row r="8" spans="1:8" ht="12.75">
      <c r="A8" s="3" t="s">
        <v>37</v>
      </c>
      <c r="B8" s="4" t="s">
        <v>38</v>
      </c>
      <c r="C8" s="4" t="s">
        <v>39</v>
      </c>
      <c r="D8" s="4" t="s">
        <v>40</v>
      </c>
      <c r="E8" s="4" t="s">
        <v>41</v>
      </c>
      <c r="F8" s="4">
        <v>6</v>
      </c>
      <c r="G8" s="11">
        <v>7</v>
      </c>
      <c r="H8" s="11">
        <v>8</v>
      </c>
    </row>
    <row r="9" spans="1:8" s="20" customFormat="1" ht="22.5">
      <c r="A9" s="14" t="s">
        <v>120</v>
      </c>
      <c r="B9" s="15">
        <v>10</v>
      </c>
      <c r="C9" s="16" t="s">
        <v>42</v>
      </c>
      <c r="D9" s="17">
        <f>D10+D21</f>
        <v>1933026723.7900002</v>
      </c>
      <c r="E9" s="17">
        <f>E10+E21</f>
        <v>362643096.50000006</v>
      </c>
      <c r="F9" s="17">
        <f>F10+F21</f>
        <v>305210701.67</v>
      </c>
      <c r="G9" s="18">
        <f>E9/D9</f>
        <v>0.18760376772700885</v>
      </c>
      <c r="H9" s="19">
        <f>E9/F9</f>
        <v>1.188172939270318</v>
      </c>
    </row>
    <row r="10" spans="1:8" s="20" customFormat="1" ht="12.75">
      <c r="A10" s="21" t="s">
        <v>43</v>
      </c>
      <c r="B10" s="15">
        <v>10</v>
      </c>
      <c r="C10" s="22" t="s">
        <v>44</v>
      </c>
      <c r="D10" s="26">
        <f>SUM(D11:D20)</f>
        <v>507581000</v>
      </c>
      <c r="E10" s="26">
        <f>SUM(E11:E20)</f>
        <v>121933103.46000002</v>
      </c>
      <c r="F10" s="26">
        <f>SUM(F11:F20)</f>
        <v>109070839.2</v>
      </c>
      <c r="G10" s="13">
        <f>E10/D10</f>
        <v>0.2402239316680491</v>
      </c>
      <c r="H10" s="23">
        <f aca="true" t="shared" si="0" ref="H10:H77">E10/F10</f>
        <v>1.1179257843282462</v>
      </c>
    </row>
    <row r="11" spans="1:8" s="20" customFormat="1" ht="12.75">
      <c r="A11" s="21" t="s">
        <v>45</v>
      </c>
      <c r="B11" s="15">
        <v>10</v>
      </c>
      <c r="C11" s="22" t="s">
        <v>46</v>
      </c>
      <c r="D11" s="26">
        <v>389918000</v>
      </c>
      <c r="E11" s="26">
        <v>86154585.42</v>
      </c>
      <c r="F11" s="26">
        <v>78926852.03</v>
      </c>
      <c r="G11" s="13">
        <f aca="true" t="shared" si="1" ref="G11:G30">E11/D11</f>
        <v>0.22095565072656304</v>
      </c>
      <c r="H11" s="23">
        <f t="shared" si="0"/>
        <v>1.0915750876172376</v>
      </c>
    </row>
    <row r="12" spans="1:8" s="20" customFormat="1" ht="22.5">
      <c r="A12" s="21" t="s">
        <v>47</v>
      </c>
      <c r="B12" s="15">
        <v>10</v>
      </c>
      <c r="C12" s="22" t="s">
        <v>48</v>
      </c>
      <c r="D12" s="26">
        <v>15284000</v>
      </c>
      <c r="E12" s="26">
        <v>4166428.84</v>
      </c>
      <c r="F12" s="26">
        <v>3465894.4700000016</v>
      </c>
      <c r="G12" s="13">
        <f t="shared" si="1"/>
        <v>0.2726006830672599</v>
      </c>
      <c r="H12" s="23">
        <f t="shared" si="0"/>
        <v>1.2021222446510318</v>
      </c>
    </row>
    <row r="13" spans="1:8" s="20" customFormat="1" ht="12.75">
      <c r="A13" s="21" t="s">
        <v>49</v>
      </c>
      <c r="B13" s="15">
        <v>10</v>
      </c>
      <c r="C13" s="22" t="s">
        <v>50</v>
      </c>
      <c r="D13" s="26">
        <v>75423000</v>
      </c>
      <c r="E13" s="26">
        <v>16502555.26</v>
      </c>
      <c r="F13" s="26">
        <v>17965066.830000006</v>
      </c>
      <c r="G13" s="13">
        <f t="shared" si="1"/>
        <v>0.21880003791946753</v>
      </c>
      <c r="H13" s="23">
        <f t="shared" si="0"/>
        <v>0.9185913649061552</v>
      </c>
    </row>
    <row r="14" spans="1:8" s="20" customFormat="1" ht="12.75">
      <c r="A14" s="21" t="s">
        <v>51</v>
      </c>
      <c r="B14" s="15">
        <v>10</v>
      </c>
      <c r="C14" s="22" t="s">
        <v>52</v>
      </c>
      <c r="D14" s="26">
        <v>7400000</v>
      </c>
      <c r="E14" s="26">
        <v>2013025.37</v>
      </c>
      <c r="F14" s="26">
        <v>1776775.0699999994</v>
      </c>
      <c r="G14" s="13">
        <f t="shared" si="1"/>
        <v>0.27203045540540544</v>
      </c>
      <c r="H14" s="23">
        <f t="shared" si="0"/>
        <v>1.1329657895301293</v>
      </c>
    </row>
    <row r="15" spans="1:8" s="20" customFormat="1" ht="22.5">
      <c r="A15" s="21" t="s">
        <v>53</v>
      </c>
      <c r="B15" s="15">
        <v>10</v>
      </c>
      <c r="C15" s="22" t="s">
        <v>54</v>
      </c>
      <c r="D15" s="26">
        <v>11827000</v>
      </c>
      <c r="E15" s="26">
        <v>2905072.63</v>
      </c>
      <c r="F15" s="26">
        <v>2889865.920000002</v>
      </c>
      <c r="G15" s="13">
        <f t="shared" si="1"/>
        <v>0.24563055973619682</v>
      </c>
      <c r="H15" s="23">
        <f t="shared" si="0"/>
        <v>1.0052620815016906</v>
      </c>
    </row>
    <row r="16" spans="1:8" s="20" customFormat="1" ht="12.75">
      <c r="A16" s="21" t="s">
        <v>55</v>
      </c>
      <c r="B16" s="15">
        <v>10</v>
      </c>
      <c r="C16" s="22" t="s">
        <v>56</v>
      </c>
      <c r="D16" s="26">
        <v>4780000</v>
      </c>
      <c r="E16" s="26">
        <v>1995276.79</v>
      </c>
      <c r="F16" s="26">
        <v>2499183.669999999</v>
      </c>
      <c r="G16" s="13">
        <f t="shared" si="1"/>
        <v>0.4174219225941423</v>
      </c>
      <c r="H16" s="23">
        <f t="shared" si="0"/>
        <v>0.7983714098131894</v>
      </c>
    </row>
    <row r="17" spans="1:8" s="20" customFormat="1" ht="15" customHeight="1">
      <c r="A17" s="21" t="s">
        <v>134</v>
      </c>
      <c r="B17" s="15">
        <v>10</v>
      </c>
      <c r="C17" s="22" t="s">
        <v>57</v>
      </c>
      <c r="D17" s="26">
        <v>295000</v>
      </c>
      <c r="E17" s="26">
        <v>459747.03</v>
      </c>
      <c r="F17" s="26">
        <v>747094.4600000001</v>
      </c>
      <c r="G17" s="13">
        <f t="shared" si="1"/>
        <v>1.5584645084745763</v>
      </c>
      <c r="H17" s="23">
        <f t="shared" si="0"/>
        <v>0.6153800551539359</v>
      </c>
    </row>
    <row r="18" spans="1:8" s="20" customFormat="1" ht="22.5">
      <c r="A18" s="21" t="s">
        <v>58</v>
      </c>
      <c r="B18" s="15">
        <v>10</v>
      </c>
      <c r="C18" s="22" t="s">
        <v>59</v>
      </c>
      <c r="D18" s="26">
        <v>1244000</v>
      </c>
      <c r="E18" s="27">
        <v>6867653.95</v>
      </c>
      <c r="F18" s="27">
        <v>326024.26999999996</v>
      </c>
      <c r="G18" s="13">
        <f t="shared" si="1"/>
        <v>5.520622146302251</v>
      </c>
      <c r="H18" s="34" t="s">
        <v>158</v>
      </c>
    </row>
    <row r="19" spans="1:8" s="20" customFormat="1" ht="12.75">
      <c r="A19" s="21" t="s">
        <v>60</v>
      </c>
      <c r="B19" s="15">
        <v>10</v>
      </c>
      <c r="C19" s="22" t="s">
        <v>61</v>
      </c>
      <c r="D19" s="26">
        <v>1410000</v>
      </c>
      <c r="E19" s="26">
        <v>869028.17</v>
      </c>
      <c r="F19" s="26">
        <v>474082.4800000001</v>
      </c>
      <c r="G19" s="13">
        <f t="shared" si="1"/>
        <v>0.6163320354609929</v>
      </c>
      <c r="H19" s="23">
        <f t="shared" si="0"/>
        <v>1.8330737934040504</v>
      </c>
    </row>
    <row r="20" spans="1:8" s="20" customFormat="1" ht="12.75">
      <c r="A20" s="21" t="s">
        <v>62</v>
      </c>
      <c r="B20" s="15">
        <v>10</v>
      </c>
      <c r="C20" s="22" t="s">
        <v>63</v>
      </c>
      <c r="D20" s="26">
        <v>0</v>
      </c>
      <c r="E20" s="26">
        <v>-270</v>
      </c>
      <c r="F20" s="26">
        <v>0</v>
      </c>
      <c r="G20" s="13">
        <v>0</v>
      </c>
      <c r="H20" s="23">
        <v>0</v>
      </c>
    </row>
    <row r="21" spans="1:8" s="20" customFormat="1" ht="12.75">
      <c r="A21" s="21" t="s">
        <v>64</v>
      </c>
      <c r="B21" s="15">
        <v>10</v>
      </c>
      <c r="C21" s="22" t="s">
        <v>65</v>
      </c>
      <c r="D21" s="26">
        <f>D22+D30+D27+D28+D29</f>
        <v>1425445723.7900002</v>
      </c>
      <c r="E21" s="26">
        <f>E22+E30+E27+E28+E29</f>
        <v>240709993.04000002</v>
      </c>
      <c r="F21" s="26">
        <f>F22+F30+F27+F28+F29</f>
        <v>196139862.47000003</v>
      </c>
      <c r="G21" s="13">
        <f t="shared" si="1"/>
        <v>0.16886647384931364</v>
      </c>
      <c r="H21" s="23">
        <f t="shared" si="0"/>
        <v>1.2272364730388097</v>
      </c>
    </row>
    <row r="22" spans="1:8" ht="22.5">
      <c r="A22" s="21" t="s">
        <v>66</v>
      </c>
      <c r="B22" s="15">
        <v>10</v>
      </c>
      <c r="C22" s="22" t="s">
        <v>67</v>
      </c>
      <c r="D22" s="26">
        <f>SUM(D23:D26)</f>
        <v>1425445723.7900002</v>
      </c>
      <c r="E22" s="26">
        <f>SUM(E23:E26)</f>
        <v>241320852.56</v>
      </c>
      <c r="F22" s="26">
        <f>SUM(F23:F26)</f>
        <v>195875944.01000002</v>
      </c>
      <c r="G22" s="13">
        <f t="shared" si="1"/>
        <v>0.16929501315446221</v>
      </c>
      <c r="H22" s="23">
        <f t="shared" si="0"/>
        <v>1.2320086255598588</v>
      </c>
    </row>
    <row r="23" spans="1:8" ht="12.75">
      <c r="A23" s="21" t="s">
        <v>68</v>
      </c>
      <c r="B23" s="15">
        <v>10</v>
      </c>
      <c r="C23" s="22" t="s">
        <v>137</v>
      </c>
      <c r="D23" s="26">
        <v>141934900</v>
      </c>
      <c r="E23" s="26">
        <v>34442200</v>
      </c>
      <c r="F23" s="26">
        <v>28162000</v>
      </c>
      <c r="G23" s="13">
        <f t="shared" si="1"/>
        <v>0.24266195276848754</v>
      </c>
      <c r="H23" s="23">
        <f t="shared" si="0"/>
        <v>1.223002627654286</v>
      </c>
    </row>
    <row r="24" spans="1:8" ht="21.75" customHeight="1">
      <c r="A24" s="21" t="s">
        <v>69</v>
      </c>
      <c r="B24" s="15">
        <v>10</v>
      </c>
      <c r="C24" s="22" t="s">
        <v>138</v>
      </c>
      <c r="D24" s="26">
        <v>529740099.79</v>
      </c>
      <c r="E24" s="26">
        <v>61570264.99</v>
      </c>
      <c r="F24" s="26">
        <v>7807107.17</v>
      </c>
      <c r="G24" s="13">
        <f t="shared" si="1"/>
        <v>0.11622730658752799</v>
      </c>
      <c r="H24" s="34" t="s">
        <v>159</v>
      </c>
    </row>
    <row r="25" spans="1:8" ht="12.75">
      <c r="A25" s="21" t="s">
        <v>70</v>
      </c>
      <c r="B25" s="15">
        <v>10</v>
      </c>
      <c r="C25" s="22" t="s">
        <v>139</v>
      </c>
      <c r="D25" s="26">
        <v>702829305.86</v>
      </c>
      <c r="E25" s="26">
        <v>132353066.9</v>
      </c>
      <c r="F25" s="26">
        <v>147214112</v>
      </c>
      <c r="G25" s="13">
        <f t="shared" si="1"/>
        <v>0.18831466729755866</v>
      </c>
      <c r="H25" s="23">
        <f t="shared" si="0"/>
        <v>0.8990514910690084</v>
      </c>
    </row>
    <row r="26" spans="1:8" ht="12.75">
      <c r="A26" s="21" t="s">
        <v>71</v>
      </c>
      <c r="B26" s="15">
        <v>10</v>
      </c>
      <c r="C26" s="22" t="s">
        <v>140</v>
      </c>
      <c r="D26" s="26">
        <v>50941418.14</v>
      </c>
      <c r="E26" s="26">
        <v>12955320.67</v>
      </c>
      <c r="F26" s="26">
        <v>12692724.84</v>
      </c>
      <c r="G26" s="13">
        <f t="shared" si="1"/>
        <v>0.25431802142601284</v>
      </c>
      <c r="H26" s="23">
        <f t="shared" si="0"/>
        <v>1.0206886884660458</v>
      </c>
    </row>
    <row r="27" spans="1:8" ht="12.75">
      <c r="A27" s="28" t="s">
        <v>148</v>
      </c>
      <c r="B27" s="15">
        <v>10</v>
      </c>
      <c r="C27" s="29" t="s">
        <v>146</v>
      </c>
      <c r="D27" s="26">
        <v>0</v>
      </c>
      <c r="E27" s="26">
        <v>0</v>
      </c>
      <c r="F27" s="26">
        <v>100000</v>
      </c>
      <c r="G27" s="13">
        <v>0</v>
      </c>
      <c r="H27" s="23">
        <f t="shared" si="0"/>
        <v>0</v>
      </c>
    </row>
    <row r="28" spans="1:8" ht="12.75" hidden="1">
      <c r="A28" s="28" t="s">
        <v>149</v>
      </c>
      <c r="B28" s="15">
        <v>10</v>
      </c>
      <c r="C28" s="29" t="s">
        <v>147</v>
      </c>
      <c r="D28" s="26"/>
      <c r="E28" s="26"/>
      <c r="F28" s="26">
        <v>0</v>
      </c>
      <c r="G28" s="13" t="e">
        <f t="shared" si="1"/>
        <v>#DIV/0!</v>
      </c>
      <c r="H28" s="23" t="e">
        <f t="shared" si="0"/>
        <v>#DIV/0!</v>
      </c>
    </row>
    <row r="29" spans="1:8" ht="33.75">
      <c r="A29" s="30" t="s">
        <v>142</v>
      </c>
      <c r="B29" s="15">
        <v>10</v>
      </c>
      <c r="C29" s="22" t="s">
        <v>143</v>
      </c>
      <c r="D29" s="26">
        <v>0</v>
      </c>
      <c r="E29" s="26">
        <v>3512217.05</v>
      </c>
      <c r="F29" s="26">
        <v>2815691.84</v>
      </c>
      <c r="G29" s="13">
        <v>0</v>
      </c>
      <c r="H29" s="23">
        <f t="shared" si="0"/>
        <v>1.2473726705831558</v>
      </c>
    </row>
    <row r="30" spans="1:8" ht="22.5">
      <c r="A30" s="21" t="s">
        <v>121</v>
      </c>
      <c r="B30" s="15">
        <v>10</v>
      </c>
      <c r="C30" s="22" t="s">
        <v>141</v>
      </c>
      <c r="D30" s="26">
        <v>0</v>
      </c>
      <c r="E30" s="26">
        <v>-4123076.57</v>
      </c>
      <c r="F30" s="26">
        <v>-2651773.38</v>
      </c>
      <c r="G30" s="13">
        <v>0</v>
      </c>
      <c r="H30" s="23">
        <f t="shared" si="0"/>
        <v>1.5548374537193672</v>
      </c>
    </row>
    <row r="31" spans="1:8" ht="22.5">
      <c r="A31" s="14" t="s">
        <v>119</v>
      </c>
      <c r="B31" s="15">
        <v>200</v>
      </c>
      <c r="C31" s="16" t="s">
        <v>42</v>
      </c>
      <c r="D31" s="17">
        <f>D32+D40+D42+D48+D53+D55+D61+D64+D66+D71+D77+D75</f>
        <v>2025524917.2300003</v>
      </c>
      <c r="E31" s="17">
        <f>E32+E40+E42+E48+E53+E55+E61+E64+E66+E71+E77+E75</f>
        <v>322936665.66999996</v>
      </c>
      <c r="F31" s="17">
        <f>F32+F40+F42+F48+F53+F55+F61+F64+F66+F71+F77+F75</f>
        <v>285392453.23999995</v>
      </c>
      <c r="G31" s="18">
        <f aca="true" t="shared" si="2" ref="G22:G79">E31/D31</f>
        <v>0.1594335685149857</v>
      </c>
      <c r="H31" s="19">
        <f t="shared" si="0"/>
        <v>1.1315529265184434</v>
      </c>
    </row>
    <row r="32" spans="1:8" ht="12.75">
      <c r="A32" s="21" t="s">
        <v>0</v>
      </c>
      <c r="B32" s="15">
        <v>200</v>
      </c>
      <c r="C32" s="22" t="s">
        <v>1</v>
      </c>
      <c r="D32" s="26">
        <f>SUM(D33:D39)</f>
        <v>127977303.57000001</v>
      </c>
      <c r="E32" s="26">
        <f>SUM(E33:E39)</f>
        <v>21628883.99</v>
      </c>
      <c r="F32" s="26">
        <f>SUM(F33:F39)</f>
        <v>20706906.21</v>
      </c>
      <c r="G32" s="13">
        <f t="shared" si="2"/>
        <v>0.16900562354925383</v>
      </c>
      <c r="H32" s="23">
        <f t="shared" si="0"/>
        <v>1.044525134303006</v>
      </c>
    </row>
    <row r="33" spans="1:8" ht="22.5">
      <c r="A33" s="21" t="s">
        <v>2</v>
      </c>
      <c r="B33" s="15">
        <v>200</v>
      </c>
      <c r="C33" s="22" t="s">
        <v>3</v>
      </c>
      <c r="D33" s="26">
        <v>2736430</v>
      </c>
      <c r="E33" s="26">
        <v>554029.46</v>
      </c>
      <c r="F33" s="26">
        <v>524995.38</v>
      </c>
      <c r="G33" s="13">
        <f t="shared" si="2"/>
        <v>0.2024643276093304</v>
      </c>
      <c r="H33" s="23">
        <f t="shared" si="0"/>
        <v>1.055303496194576</v>
      </c>
    </row>
    <row r="34" spans="1:8" ht="22.5">
      <c r="A34" s="21" t="s">
        <v>4</v>
      </c>
      <c r="B34" s="15">
        <v>200</v>
      </c>
      <c r="C34" s="22" t="s">
        <v>5</v>
      </c>
      <c r="D34" s="26">
        <v>2310034</v>
      </c>
      <c r="E34" s="26">
        <v>443348.74</v>
      </c>
      <c r="F34" s="26">
        <v>388067.09</v>
      </c>
      <c r="G34" s="13">
        <f t="shared" si="2"/>
        <v>0.19192303663062968</v>
      </c>
      <c r="H34" s="23">
        <f t="shared" si="0"/>
        <v>1.142453847348921</v>
      </c>
    </row>
    <row r="35" spans="1:8" ht="27.75" customHeight="1">
      <c r="A35" s="21" t="s">
        <v>6</v>
      </c>
      <c r="B35" s="15">
        <v>200</v>
      </c>
      <c r="C35" s="22" t="s">
        <v>7</v>
      </c>
      <c r="D35" s="26">
        <v>49496425.03</v>
      </c>
      <c r="E35" s="26">
        <v>8287766.17</v>
      </c>
      <c r="F35" s="26">
        <v>8239994.93</v>
      </c>
      <c r="G35" s="13">
        <f t="shared" si="2"/>
        <v>0.16744171250704973</v>
      </c>
      <c r="H35" s="23">
        <f t="shared" si="0"/>
        <v>1.0057974841496657</v>
      </c>
    </row>
    <row r="36" spans="1:8" ht="18.75" customHeight="1">
      <c r="A36" s="21" t="s">
        <v>122</v>
      </c>
      <c r="B36" s="15">
        <v>200</v>
      </c>
      <c r="C36" s="22" t="s">
        <v>123</v>
      </c>
      <c r="D36" s="26">
        <v>57900</v>
      </c>
      <c r="E36" s="26">
        <v>57800</v>
      </c>
      <c r="F36" s="26">
        <v>0</v>
      </c>
      <c r="G36" s="13">
        <f t="shared" si="2"/>
        <v>0.998272884283247</v>
      </c>
      <c r="H36" s="23">
        <v>0</v>
      </c>
    </row>
    <row r="37" spans="1:8" ht="22.5">
      <c r="A37" s="21" t="s">
        <v>8</v>
      </c>
      <c r="B37" s="15">
        <v>200</v>
      </c>
      <c r="C37" s="22" t="s">
        <v>9</v>
      </c>
      <c r="D37" s="26">
        <v>25060242.87</v>
      </c>
      <c r="E37" s="26">
        <v>3894683.59</v>
      </c>
      <c r="F37" s="26">
        <v>3884925.63</v>
      </c>
      <c r="G37" s="13">
        <f t="shared" si="2"/>
        <v>0.15541284297217986</v>
      </c>
      <c r="H37" s="23">
        <f t="shared" si="0"/>
        <v>1.0025117494977631</v>
      </c>
    </row>
    <row r="38" spans="1:8" ht="12.75">
      <c r="A38" s="21" t="s">
        <v>10</v>
      </c>
      <c r="B38" s="15">
        <v>200</v>
      </c>
      <c r="C38" s="22" t="s">
        <v>11</v>
      </c>
      <c r="D38" s="26">
        <v>200000</v>
      </c>
      <c r="E38" s="26">
        <v>0</v>
      </c>
      <c r="F38" s="26">
        <v>0</v>
      </c>
      <c r="G38" s="13">
        <f t="shared" si="2"/>
        <v>0</v>
      </c>
      <c r="H38" s="23">
        <v>0</v>
      </c>
    </row>
    <row r="39" spans="1:8" ht="12.75">
      <c r="A39" s="21" t="s">
        <v>12</v>
      </c>
      <c r="B39" s="15">
        <v>200</v>
      </c>
      <c r="C39" s="22" t="s">
        <v>13</v>
      </c>
      <c r="D39" s="26">
        <v>48116271.67</v>
      </c>
      <c r="E39" s="26">
        <v>8391256.03</v>
      </c>
      <c r="F39" s="26">
        <v>7668923.18</v>
      </c>
      <c r="G39" s="13">
        <f t="shared" si="2"/>
        <v>0.17439539138756383</v>
      </c>
      <c r="H39" s="23">
        <f t="shared" si="0"/>
        <v>1.0941896056390017</v>
      </c>
    </row>
    <row r="40" spans="1:8" ht="12.75">
      <c r="A40" s="21" t="s">
        <v>87</v>
      </c>
      <c r="B40" s="15">
        <v>200</v>
      </c>
      <c r="C40" s="22" t="s">
        <v>88</v>
      </c>
      <c r="D40" s="26">
        <f>D41</f>
        <v>6569100</v>
      </c>
      <c r="E40" s="26">
        <f>E41</f>
        <v>1827589.15</v>
      </c>
      <c r="F40" s="26">
        <f>F41</f>
        <v>1573826.65</v>
      </c>
      <c r="G40" s="13">
        <f t="shared" si="2"/>
        <v>0.2782099754913154</v>
      </c>
      <c r="H40" s="23">
        <f t="shared" si="0"/>
        <v>1.1612391682400345</v>
      </c>
    </row>
    <row r="41" spans="1:8" ht="22.5">
      <c r="A41" s="21" t="s">
        <v>155</v>
      </c>
      <c r="B41" s="15">
        <v>200</v>
      </c>
      <c r="C41" s="22" t="s">
        <v>156</v>
      </c>
      <c r="D41" s="26">
        <v>6569100</v>
      </c>
      <c r="E41" s="26">
        <v>1827589.15</v>
      </c>
      <c r="F41" s="26">
        <v>1573826.65</v>
      </c>
      <c r="G41" s="13">
        <f t="shared" si="2"/>
        <v>0.2782099754913154</v>
      </c>
      <c r="H41" s="23">
        <f t="shared" si="0"/>
        <v>1.1612391682400345</v>
      </c>
    </row>
    <row r="42" spans="1:8" ht="12.75">
      <c r="A42" s="21" t="s">
        <v>89</v>
      </c>
      <c r="B42" s="15">
        <v>200</v>
      </c>
      <c r="C42" s="22" t="s">
        <v>90</v>
      </c>
      <c r="D42" s="26">
        <f>SUM(D43:D47)</f>
        <v>78572115.71000001</v>
      </c>
      <c r="E42" s="26">
        <f>SUM(E43:E47)</f>
        <v>7430554.85</v>
      </c>
      <c r="F42" s="26">
        <f>SUM(F43:F47)</f>
        <v>9450444.809999999</v>
      </c>
      <c r="G42" s="13">
        <f t="shared" si="2"/>
        <v>0.09456987103955888</v>
      </c>
      <c r="H42" s="23">
        <f t="shared" si="0"/>
        <v>0.7862650911560639</v>
      </c>
    </row>
    <row r="43" spans="1:8" ht="12.75">
      <c r="A43" s="21" t="s">
        <v>91</v>
      </c>
      <c r="B43" s="15">
        <v>200</v>
      </c>
      <c r="C43" s="22" t="s">
        <v>92</v>
      </c>
      <c r="D43" s="26">
        <v>5743820.89</v>
      </c>
      <c r="E43" s="26">
        <v>1112619.79</v>
      </c>
      <c r="F43" s="26">
        <v>974418.27</v>
      </c>
      <c r="G43" s="13">
        <f t="shared" si="2"/>
        <v>0.19370725712166142</v>
      </c>
      <c r="H43" s="23">
        <f t="shared" si="0"/>
        <v>1.1418297709052603</v>
      </c>
    </row>
    <row r="44" spans="1:8" ht="12.75">
      <c r="A44" s="21" t="s">
        <v>93</v>
      </c>
      <c r="B44" s="15">
        <v>200</v>
      </c>
      <c r="C44" s="22" t="s">
        <v>94</v>
      </c>
      <c r="D44" s="26">
        <v>1104523.89</v>
      </c>
      <c r="E44" s="26">
        <v>161690.28</v>
      </c>
      <c r="F44" s="26">
        <v>166826.55</v>
      </c>
      <c r="G44" s="13">
        <f t="shared" si="2"/>
        <v>0.14638911975004906</v>
      </c>
      <c r="H44" s="23">
        <f t="shared" si="0"/>
        <v>0.969211915009931</v>
      </c>
    </row>
    <row r="45" spans="1:8" ht="12.75">
      <c r="A45" s="21" t="s">
        <v>144</v>
      </c>
      <c r="B45" s="15">
        <v>200</v>
      </c>
      <c r="C45" s="22" t="s">
        <v>145</v>
      </c>
      <c r="D45" s="26">
        <v>4259479.17</v>
      </c>
      <c r="E45" s="26">
        <v>0</v>
      </c>
      <c r="F45" s="26">
        <v>498497.86</v>
      </c>
      <c r="G45" s="13">
        <f t="shared" si="2"/>
        <v>0</v>
      </c>
      <c r="H45" s="23">
        <f t="shared" si="0"/>
        <v>0</v>
      </c>
    </row>
    <row r="46" spans="1:8" ht="12.75">
      <c r="A46" s="21" t="s">
        <v>95</v>
      </c>
      <c r="B46" s="15">
        <v>200</v>
      </c>
      <c r="C46" s="22" t="s">
        <v>96</v>
      </c>
      <c r="D46" s="26">
        <v>42469700</v>
      </c>
      <c r="E46" s="26">
        <v>2825919.67</v>
      </c>
      <c r="F46" s="26">
        <v>4396960.77</v>
      </c>
      <c r="G46" s="13">
        <f t="shared" si="2"/>
        <v>0.06653966639745512</v>
      </c>
      <c r="H46" s="23">
        <f t="shared" si="0"/>
        <v>0.6426984041524665</v>
      </c>
    </row>
    <row r="47" spans="1:8" ht="12.75">
      <c r="A47" s="21" t="s">
        <v>97</v>
      </c>
      <c r="B47" s="15">
        <v>200</v>
      </c>
      <c r="C47" s="22" t="s">
        <v>98</v>
      </c>
      <c r="D47" s="26">
        <v>24994591.76</v>
      </c>
      <c r="E47" s="26">
        <v>3330325.11</v>
      </c>
      <c r="F47" s="26">
        <v>3413741.36</v>
      </c>
      <c r="G47" s="13">
        <f t="shared" si="2"/>
        <v>0.1332418285514738</v>
      </c>
      <c r="H47" s="23">
        <f t="shared" si="0"/>
        <v>0.9755645664966253</v>
      </c>
    </row>
    <row r="48" spans="1:8" ht="12.75">
      <c r="A48" s="21" t="s">
        <v>99</v>
      </c>
      <c r="B48" s="15">
        <v>200</v>
      </c>
      <c r="C48" s="22" t="s">
        <v>100</v>
      </c>
      <c r="D48" s="26">
        <f>SUM(D49:D52)</f>
        <v>43797223.27</v>
      </c>
      <c r="E48" s="26">
        <f>SUM(E49:E52)</f>
        <v>1924149.04</v>
      </c>
      <c r="F48" s="26">
        <f>SUM(F49:F52)</f>
        <v>1365366.6199999999</v>
      </c>
      <c r="G48" s="13">
        <f t="shared" si="2"/>
        <v>0.04393312854876792</v>
      </c>
      <c r="H48" s="23">
        <f t="shared" si="0"/>
        <v>1.4092544901969262</v>
      </c>
    </row>
    <row r="49" spans="1:8" ht="12.75">
      <c r="A49" s="21" t="s">
        <v>101</v>
      </c>
      <c r="B49" s="15">
        <v>200</v>
      </c>
      <c r="C49" s="22" t="s">
        <v>102</v>
      </c>
      <c r="D49" s="26">
        <v>30141645.67</v>
      </c>
      <c r="E49" s="26">
        <v>197314.73</v>
      </c>
      <c r="F49" s="26">
        <v>175249.91</v>
      </c>
      <c r="G49" s="13">
        <f t="shared" si="2"/>
        <v>0.006546249403906552</v>
      </c>
      <c r="H49" s="23">
        <f t="shared" si="0"/>
        <v>1.1259048863420245</v>
      </c>
    </row>
    <row r="50" spans="1:8" ht="12.75">
      <c r="A50" s="21" t="s">
        <v>124</v>
      </c>
      <c r="B50" s="15">
        <v>200</v>
      </c>
      <c r="C50" s="22" t="s">
        <v>126</v>
      </c>
      <c r="D50" s="26">
        <v>5703200</v>
      </c>
      <c r="E50" s="26">
        <v>608244</v>
      </c>
      <c r="F50" s="26">
        <v>0</v>
      </c>
      <c r="G50" s="13">
        <f t="shared" si="2"/>
        <v>0.1066496002244354</v>
      </c>
      <c r="H50" s="23">
        <v>0</v>
      </c>
    </row>
    <row r="51" spans="1:8" ht="12.75">
      <c r="A51" s="21" t="s">
        <v>125</v>
      </c>
      <c r="B51" s="15">
        <v>200</v>
      </c>
      <c r="C51" s="22" t="s">
        <v>127</v>
      </c>
      <c r="D51" s="26">
        <v>1248663.6</v>
      </c>
      <c r="E51" s="26">
        <v>0</v>
      </c>
      <c r="F51" s="26">
        <v>0</v>
      </c>
      <c r="G51" s="13">
        <f t="shared" si="2"/>
        <v>0</v>
      </c>
      <c r="H51" s="23">
        <v>0</v>
      </c>
    </row>
    <row r="52" spans="1:8" ht="12.75">
      <c r="A52" s="21" t="s">
        <v>103</v>
      </c>
      <c r="B52" s="15">
        <v>200</v>
      </c>
      <c r="C52" s="22" t="s">
        <v>104</v>
      </c>
      <c r="D52" s="26">
        <v>6703714</v>
      </c>
      <c r="E52" s="26">
        <v>1118590.31</v>
      </c>
      <c r="F52" s="26">
        <v>1190116.71</v>
      </c>
      <c r="G52" s="13">
        <f t="shared" si="2"/>
        <v>0.16686128167162265</v>
      </c>
      <c r="H52" s="23">
        <f t="shared" si="0"/>
        <v>0.9398996758897706</v>
      </c>
    </row>
    <row r="53" spans="1:8" ht="12.75">
      <c r="A53" s="21" t="s">
        <v>105</v>
      </c>
      <c r="B53" s="15">
        <v>200</v>
      </c>
      <c r="C53" s="22" t="s">
        <v>106</v>
      </c>
      <c r="D53" s="26">
        <f>D54</f>
        <v>618400</v>
      </c>
      <c r="E53" s="26">
        <f>E54</f>
        <v>46715.86</v>
      </c>
      <c r="F53" s="26">
        <f>F54</f>
        <v>42013</v>
      </c>
      <c r="G53" s="13">
        <f t="shared" si="2"/>
        <v>0.07554311125485123</v>
      </c>
      <c r="H53" s="23">
        <f t="shared" si="0"/>
        <v>1.11193820960179</v>
      </c>
    </row>
    <row r="54" spans="1:8" ht="12.75">
      <c r="A54" s="21" t="s">
        <v>107</v>
      </c>
      <c r="B54" s="15">
        <v>200</v>
      </c>
      <c r="C54" s="22" t="s">
        <v>108</v>
      </c>
      <c r="D54" s="26">
        <v>618400</v>
      </c>
      <c r="E54" s="26">
        <v>46715.86</v>
      </c>
      <c r="F54" s="26">
        <v>42013</v>
      </c>
      <c r="G54" s="13">
        <f t="shared" si="2"/>
        <v>0.07554311125485123</v>
      </c>
      <c r="H54" s="23">
        <f t="shared" si="0"/>
        <v>1.11193820960179</v>
      </c>
    </row>
    <row r="55" spans="1:8" ht="12.75">
      <c r="A55" s="21" t="s">
        <v>109</v>
      </c>
      <c r="B55" s="15">
        <v>200</v>
      </c>
      <c r="C55" s="22" t="s">
        <v>110</v>
      </c>
      <c r="D55" s="26">
        <f>SUM(D56:D60)</f>
        <v>1123897535.21</v>
      </c>
      <c r="E55" s="26">
        <f>SUM(E56:E60)</f>
        <v>187216331.01999998</v>
      </c>
      <c r="F55" s="26">
        <f>SUM(F56:F60)</f>
        <v>191275205.55999997</v>
      </c>
      <c r="G55" s="13">
        <f t="shared" si="2"/>
        <v>0.16657775745101056</v>
      </c>
      <c r="H55" s="23">
        <f t="shared" si="0"/>
        <v>0.9787799232623133</v>
      </c>
    </row>
    <row r="56" spans="1:8" ht="12.75">
      <c r="A56" s="21" t="s">
        <v>111</v>
      </c>
      <c r="B56" s="15">
        <v>200</v>
      </c>
      <c r="C56" s="22" t="s">
        <v>112</v>
      </c>
      <c r="D56" s="26">
        <v>373772707.86</v>
      </c>
      <c r="E56" s="26">
        <v>74474653.82</v>
      </c>
      <c r="F56" s="26">
        <v>67986016.46</v>
      </c>
      <c r="G56" s="13">
        <f t="shared" si="2"/>
        <v>0.19925118194529912</v>
      </c>
      <c r="H56" s="23">
        <f t="shared" si="0"/>
        <v>1.095440764113862</v>
      </c>
    </row>
    <row r="57" spans="1:8" ht="12.75">
      <c r="A57" s="21" t="s">
        <v>113</v>
      </c>
      <c r="B57" s="15">
        <v>200</v>
      </c>
      <c r="C57" s="22" t="s">
        <v>114</v>
      </c>
      <c r="D57" s="26">
        <v>666372346.73</v>
      </c>
      <c r="E57" s="26">
        <v>97174826.32</v>
      </c>
      <c r="F57" s="26">
        <v>108033155.64</v>
      </c>
      <c r="G57" s="13">
        <f t="shared" si="2"/>
        <v>0.1458266190019034</v>
      </c>
      <c r="H57" s="23">
        <f t="shared" si="0"/>
        <v>0.8994907697023742</v>
      </c>
    </row>
    <row r="58" spans="1:8" ht="12.75">
      <c r="A58" s="21" t="s">
        <v>115</v>
      </c>
      <c r="B58" s="15">
        <v>200</v>
      </c>
      <c r="C58" s="22" t="s">
        <v>116</v>
      </c>
      <c r="D58" s="26">
        <v>41589503.7</v>
      </c>
      <c r="E58" s="26">
        <v>8418857.97</v>
      </c>
      <c r="F58" s="26">
        <v>8883128.79</v>
      </c>
      <c r="G58" s="13">
        <f t="shared" si="2"/>
        <v>0.20242746897698613</v>
      </c>
      <c r="H58" s="23">
        <f t="shared" si="0"/>
        <v>0.9477356648794013</v>
      </c>
    </row>
    <row r="59" spans="1:8" ht="12.75">
      <c r="A59" s="21" t="s">
        <v>117</v>
      </c>
      <c r="B59" s="15">
        <v>200</v>
      </c>
      <c r="C59" s="22" t="s">
        <v>118</v>
      </c>
      <c r="D59" s="26">
        <v>5106406</v>
      </c>
      <c r="E59" s="26">
        <v>1022550</v>
      </c>
      <c r="F59" s="26">
        <v>737050</v>
      </c>
      <c r="G59" s="13">
        <f t="shared" si="2"/>
        <v>0.20024847221313777</v>
      </c>
      <c r="H59" s="23">
        <f t="shared" si="0"/>
        <v>1.3873549962689098</v>
      </c>
    </row>
    <row r="60" spans="1:8" ht="12.75">
      <c r="A60" s="21" t="s">
        <v>14</v>
      </c>
      <c r="B60" s="15">
        <v>200</v>
      </c>
      <c r="C60" s="22" t="s">
        <v>15</v>
      </c>
      <c r="D60" s="26">
        <v>37056570.92</v>
      </c>
      <c r="E60" s="26">
        <v>6125442.91</v>
      </c>
      <c r="F60" s="26">
        <v>5635854.67</v>
      </c>
      <c r="G60" s="13">
        <f t="shared" si="2"/>
        <v>0.16529977701455384</v>
      </c>
      <c r="H60" s="23">
        <f t="shared" si="0"/>
        <v>1.0868702741052052</v>
      </c>
    </row>
    <row r="61" spans="1:8" ht="12.75">
      <c r="A61" s="21" t="s">
        <v>16</v>
      </c>
      <c r="B61" s="15">
        <v>200</v>
      </c>
      <c r="C61" s="22" t="s">
        <v>17</v>
      </c>
      <c r="D61" s="26">
        <f>SUM(D62:D63)</f>
        <v>149464643.5</v>
      </c>
      <c r="E61" s="26">
        <f>SUM(E62:E63)</f>
        <v>25788201.700000003</v>
      </c>
      <c r="F61" s="26">
        <f>SUM(F62:F63)</f>
        <v>25043885.12</v>
      </c>
      <c r="G61" s="13">
        <f t="shared" si="2"/>
        <v>0.17253713718589242</v>
      </c>
      <c r="H61" s="23">
        <f t="shared" si="0"/>
        <v>1.0297204917062006</v>
      </c>
    </row>
    <row r="62" spans="1:8" ht="12.75">
      <c r="A62" s="21" t="s">
        <v>18</v>
      </c>
      <c r="B62" s="15">
        <v>200</v>
      </c>
      <c r="C62" s="22" t="s">
        <v>19</v>
      </c>
      <c r="D62" s="26">
        <v>133715574.28</v>
      </c>
      <c r="E62" s="26">
        <v>23091989.94</v>
      </c>
      <c r="F62" s="26">
        <v>22710733.57</v>
      </c>
      <c r="G62" s="13">
        <f t="shared" si="2"/>
        <v>0.17269484175153332</v>
      </c>
      <c r="H62" s="23">
        <f t="shared" si="0"/>
        <v>1.0167874969262827</v>
      </c>
    </row>
    <row r="63" spans="1:8" ht="12.75">
      <c r="A63" s="21" t="s">
        <v>20</v>
      </c>
      <c r="B63" s="15">
        <v>200</v>
      </c>
      <c r="C63" s="22" t="s">
        <v>21</v>
      </c>
      <c r="D63" s="26">
        <v>15749069.22</v>
      </c>
      <c r="E63" s="26">
        <v>2696211.76</v>
      </c>
      <c r="F63" s="26">
        <v>2333151.55</v>
      </c>
      <c r="G63" s="13">
        <f t="shared" si="2"/>
        <v>0.17119816557641618</v>
      </c>
      <c r="H63" s="23">
        <f t="shared" si="0"/>
        <v>1.1556093559374658</v>
      </c>
    </row>
    <row r="64" spans="1:8" ht="12.75">
      <c r="A64" s="21" t="s">
        <v>22</v>
      </c>
      <c r="B64" s="15">
        <v>200</v>
      </c>
      <c r="C64" s="22" t="s">
        <v>23</v>
      </c>
      <c r="D64" s="26">
        <f>D65</f>
        <v>727914</v>
      </c>
      <c r="E64" s="26">
        <f>E65</f>
        <v>110290</v>
      </c>
      <c r="F64" s="26">
        <f>F65</f>
        <v>109883</v>
      </c>
      <c r="G64" s="13">
        <f t="shared" si="2"/>
        <v>0.15151515151515152</v>
      </c>
      <c r="H64" s="23">
        <f t="shared" si="0"/>
        <v>1.003703939644895</v>
      </c>
    </row>
    <row r="65" spans="1:8" ht="12.75">
      <c r="A65" s="21" t="s">
        <v>24</v>
      </c>
      <c r="B65" s="15">
        <v>200</v>
      </c>
      <c r="C65" s="22" t="s">
        <v>25</v>
      </c>
      <c r="D65" s="26">
        <v>727914</v>
      </c>
      <c r="E65" s="26">
        <v>110290</v>
      </c>
      <c r="F65" s="26">
        <v>109883</v>
      </c>
      <c r="G65" s="13">
        <f t="shared" si="2"/>
        <v>0.15151515151515152</v>
      </c>
      <c r="H65" s="23">
        <f t="shared" si="0"/>
        <v>1.003703939644895</v>
      </c>
    </row>
    <row r="66" spans="1:8" ht="12.75">
      <c r="A66" s="21" t="s">
        <v>26</v>
      </c>
      <c r="B66" s="15">
        <v>200</v>
      </c>
      <c r="C66" s="22" t="s">
        <v>27</v>
      </c>
      <c r="D66" s="26">
        <f>SUM(D67:D70)</f>
        <v>50580717.44</v>
      </c>
      <c r="E66" s="26">
        <f>SUM(E67:E70)</f>
        <v>12666565.36</v>
      </c>
      <c r="F66" s="26">
        <f>SUM(F67:F70)</f>
        <v>15733190.94</v>
      </c>
      <c r="G66" s="13">
        <f t="shared" si="2"/>
        <v>0.25042280934479366</v>
      </c>
      <c r="H66" s="23">
        <f t="shared" si="0"/>
        <v>0.805085593145417</v>
      </c>
    </row>
    <row r="67" spans="1:8" ht="12.75">
      <c r="A67" s="21" t="s">
        <v>28</v>
      </c>
      <c r="B67" s="15">
        <v>200</v>
      </c>
      <c r="C67" s="22" t="s">
        <v>29</v>
      </c>
      <c r="D67" s="26">
        <v>1235100</v>
      </c>
      <c r="E67" s="26">
        <v>273001.5</v>
      </c>
      <c r="F67" s="26">
        <v>287458.02</v>
      </c>
      <c r="G67" s="13">
        <f t="shared" si="2"/>
        <v>0.22103594850619382</v>
      </c>
      <c r="H67" s="23">
        <f t="shared" si="0"/>
        <v>0.9497091088291778</v>
      </c>
    </row>
    <row r="68" spans="1:8" ht="12.75">
      <c r="A68" s="21" t="s">
        <v>30</v>
      </c>
      <c r="B68" s="15">
        <v>200</v>
      </c>
      <c r="C68" s="22" t="s">
        <v>31</v>
      </c>
      <c r="D68" s="26">
        <v>29581417.44</v>
      </c>
      <c r="E68" s="26">
        <v>8422020.48</v>
      </c>
      <c r="F68" s="26">
        <v>10988216.27</v>
      </c>
      <c r="G68" s="13">
        <f t="shared" si="2"/>
        <v>0.2847064545531798</v>
      </c>
      <c r="H68" s="23">
        <f t="shared" si="0"/>
        <v>0.7664592935792299</v>
      </c>
    </row>
    <row r="69" spans="1:8" ht="12.75">
      <c r="A69" s="21" t="s">
        <v>72</v>
      </c>
      <c r="B69" s="15">
        <v>200</v>
      </c>
      <c r="C69" s="22" t="s">
        <v>73</v>
      </c>
      <c r="D69" s="26">
        <v>13524300</v>
      </c>
      <c r="E69" s="26">
        <v>2532348.92</v>
      </c>
      <c r="F69" s="26">
        <v>3285894.98</v>
      </c>
      <c r="G69" s="13">
        <f t="shared" si="2"/>
        <v>0.1872443616305465</v>
      </c>
      <c r="H69" s="23">
        <f t="shared" si="0"/>
        <v>0.7706725063988502</v>
      </c>
    </row>
    <row r="70" spans="1:8" ht="12.75">
      <c r="A70" s="21" t="s">
        <v>74</v>
      </c>
      <c r="B70" s="15">
        <v>200</v>
      </c>
      <c r="C70" s="22" t="s">
        <v>75</v>
      </c>
      <c r="D70" s="26">
        <v>6239900</v>
      </c>
      <c r="E70" s="26">
        <v>1439194.46</v>
      </c>
      <c r="F70" s="26">
        <v>1171621.67</v>
      </c>
      <c r="G70" s="13">
        <f t="shared" si="2"/>
        <v>0.23064383403580185</v>
      </c>
      <c r="H70" s="23">
        <f t="shared" si="0"/>
        <v>1.2283781504314444</v>
      </c>
    </row>
    <row r="71" spans="1:8" ht="22.5">
      <c r="A71" s="21" t="s">
        <v>76</v>
      </c>
      <c r="B71" s="15">
        <v>200</v>
      </c>
      <c r="C71" s="22" t="s">
        <v>77</v>
      </c>
      <c r="D71" s="26">
        <f>SUM(D72:D74)</f>
        <v>377036678.08000004</v>
      </c>
      <c r="E71" s="26">
        <f>SUM(E72:E74)</f>
        <v>51826584.699999996</v>
      </c>
      <c r="F71" s="26">
        <f>SUM(F72:F74)</f>
        <v>8008376.2</v>
      </c>
      <c r="G71" s="13">
        <f t="shared" si="2"/>
        <v>0.137457673783672</v>
      </c>
      <c r="H71" s="34" t="s">
        <v>157</v>
      </c>
    </row>
    <row r="72" spans="1:8" ht="12.75">
      <c r="A72" s="21" t="s">
        <v>78</v>
      </c>
      <c r="B72" s="15">
        <v>200</v>
      </c>
      <c r="C72" s="22" t="s">
        <v>79</v>
      </c>
      <c r="D72" s="26">
        <v>50191640.86</v>
      </c>
      <c r="E72" s="26">
        <v>9238878.04</v>
      </c>
      <c r="F72" s="26">
        <v>8008376.2</v>
      </c>
      <c r="G72" s="13">
        <f t="shared" si="2"/>
        <v>0.1840720462949216</v>
      </c>
      <c r="H72" s="23">
        <f t="shared" si="0"/>
        <v>1.1536518526689592</v>
      </c>
    </row>
    <row r="73" spans="1:8" ht="12.75">
      <c r="A73" s="21" t="s">
        <v>136</v>
      </c>
      <c r="B73" s="15">
        <v>200</v>
      </c>
      <c r="C73" s="22" t="s">
        <v>135</v>
      </c>
      <c r="D73" s="26">
        <v>1274666.67</v>
      </c>
      <c r="E73" s="26">
        <v>0</v>
      </c>
      <c r="F73" s="26">
        <v>0</v>
      </c>
      <c r="G73" s="13">
        <f t="shared" si="2"/>
        <v>0</v>
      </c>
      <c r="H73" s="23">
        <v>0</v>
      </c>
    </row>
    <row r="74" spans="1:8" ht="12.75">
      <c r="A74" s="21" t="s">
        <v>129</v>
      </c>
      <c r="B74" s="15">
        <v>200</v>
      </c>
      <c r="C74" s="22" t="s">
        <v>128</v>
      </c>
      <c r="D74" s="26">
        <v>325570370.55</v>
      </c>
      <c r="E74" s="26">
        <v>42587706.66</v>
      </c>
      <c r="F74" s="26">
        <v>0</v>
      </c>
      <c r="G74" s="13">
        <f t="shared" si="2"/>
        <v>0.13080952848397953</v>
      </c>
      <c r="H74" s="23">
        <v>0</v>
      </c>
    </row>
    <row r="75" spans="1:8" ht="12.75">
      <c r="A75" s="21" t="s">
        <v>130</v>
      </c>
      <c r="B75" s="15">
        <v>200</v>
      </c>
      <c r="C75" s="22" t="s">
        <v>132</v>
      </c>
      <c r="D75" s="26">
        <f>D76</f>
        <v>1377286.45</v>
      </c>
      <c r="E75" s="26">
        <f>E76</f>
        <v>0</v>
      </c>
      <c r="F75" s="26">
        <f>F76</f>
        <v>22455.13</v>
      </c>
      <c r="G75" s="13">
        <f t="shared" si="2"/>
        <v>0</v>
      </c>
      <c r="H75" s="23">
        <f t="shared" si="0"/>
        <v>0</v>
      </c>
    </row>
    <row r="76" spans="1:8" ht="12.75">
      <c r="A76" s="21" t="s">
        <v>131</v>
      </c>
      <c r="B76" s="15">
        <v>200</v>
      </c>
      <c r="C76" s="22" t="s">
        <v>133</v>
      </c>
      <c r="D76" s="26">
        <v>1377286.45</v>
      </c>
      <c r="E76" s="26">
        <v>0</v>
      </c>
      <c r="F76" s="26">
        <v>22455.13</v>
      </c>
      <c r="G76" s="13">
        <f t="shared" si="2"/>
        <v>0</v>
      </c>
      <c r="H76" s="23">
        <f t="shared" si="0"/>
        <v>0</v>
      </c>
    </row>
    <row r="77" spans="1:8" ht="22.5">
      <c r="A77" s="21" t="s">
        <v>80</v>
      </c>
      <c r="B77" s="15">
        <v>200</v>
      </c>
      <c r="C77" s="22" t="s">
        <v>81</v>
      </c>
      <c r="D77" s="26">
        <f>SUM(D78:D79)</f>
        <v>64906000</v>
      </c>
      <c r="E77" s="26">
        <f>SUM(E78:E79)</f>
        <v>12470800</v>
      </c>
      <c r="F77" s="26">
        <f>SUM(F78:F79)</f>
        <v>12060900</v>
      </c>
      <c r="G77" s="13">
        <f t="shared" si="2"/>
        <v>0.19213632021692909</v>
      </c>
      <c r="H77" s="23">
        <f t="shared" si="0"/>
        <v>1.0339858551186063</v>
      </c>
    </row>
    <row r="78" spans="1:8" ht="22.5">
      <c r="A78" s="21" t="s">
        <v>82</v>
      </c>
      <c r="B78" s="15">
        <v>200</v>
      </c>
      <c r="C78" s="22" t="s">
        <v>83</v>
      </c>
      <c r="D78" s="26">
        <v>40705300</v>
      </c>
      <c r="E78" s="26">
        <v>10779300</v>
      </c>
      <c r="F78" s="26">
        <v>10486000</v>
      </c>
      <c r="G78" s="13">
        <f t="shared" si="2"/>
        <v>0.2648131815758636</v>
      </c>
      <c r="H78" s="23">
        <f>E78/F78</f>
        <v>1.0279706275033378</v>
      </c>
    </row>
    <row r="79" spans="1:8" ht="12.75">
      <c r="A79" s="21" t="s">
        <v>84</v>
      </c>
      <c r="B79" s="15">
        <v>200</v>
      </c>
      <c r="C79" s="22" t="s">
        <v>85</v>
      </c>
      <c r="D79" s="26">
        <v>24200700</v>
      </c>
      <c r="E79" s="26">
        <v>1691500</v>
      </c>
      <c r="F79" s="26">
        <v>1574900</v>
      </c>
      <c r="G79" s="13">
        <f t="shared" si="2"/>
        <v>0.06989467246815174</v>
      </c>
      <c r="H79" s="23">
        <f>E79/F79</f>
        <v>1.0740364467585244</v>
      </c>
    </row>
    <row r="80" spans="1:8" ht="12.75">
      <c r="A80" s="21" t="s">
        <v>86</v>
      </c>
      <c r="B80" s="15">
        <v>450</v>
      </c>
      <c r="C80" s="22" t="s">
        <v>42</v>
      </c>
      <c r="D80" s="26">
        <f>D9-D31</f>
        <v>-92498193.44000006</v>
      </c>
      <c r="E80" s="26">
        <f>E9-E31</f>
        <v>39706430.8300001</v>
      </c>
      <c r="F80" s="26">
        <f>F9-F31</f>
        <v>19818248.430000067</v>
      </c>
      <c r="G80" s="13"/>
      <c r="H80" s="23"/>
    </row>
    <row r="83" ht="12.75">
      <c r="D83" s="12"/>
    </row>
  </sheetData>
  <sheetProtection/>
  <mergeCells count="4">
    <mergeCell ref="A1:H1"/>
    <mergeCell ref="A2:H2"/>
    <mergeCell ref="B3:D3"/>
    <mergeCell ref="B4:D4"/>
  </mergeCells>
  <printOptions/>
  <pageMargins left="0.7874015748031497" right="0.31496062992125984" top="0.03937007874015748" bottom="0.1968503937007874" header="0.3937007874015748" footer="0.3937007874015748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fonh_2</cp:lastModifiedBy>
  <cp:lastPrinted>2022-04-13T13:28:59Z</cp:lastPrinted>
  <dcterms:created xsi:type="dcterms:W3CDTF">2017-04-12T07:57:01Z</dcterms:created>
  <dcterms:modified xsi:type="dcterms:W3CDTF">2022-04-13T13:29:32Z</dcterms:modified>
  <cp:category/>
  <cp:version/>
  <cp:contentType/>
  <cp:contentStatus/>
</cp:coreProperties>
</file>