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Аналитика 9 месяцев 2022 года" sheetId="1" r:id="rId1"/>
  </sheets>
  <definedNames>
    <definedName name="__bookmark_1">'Аналитика 9 месяцев 2022 года'!$A$1:$G$4</definedName>
    <definedName name="__bookmark_2">'Аналитика 9 месяцев 2022 года'!$A$5:$G$27</definedName>
    <definedName name="__bookmark_4">#REF!</definedName>
    <definedName name="__bookmark_5">#REF!</definedName>
    <definedName name="__bookmark_6">#REF!</definedName>
    <definedName name="_xlnm.Print_Titles" localSheetId="0">'Аналитика 9 месяцев 2022 года'!$5:$7</definedName>
  </definedNames>
  <calcPr fullCalcOnLoad="1"/>
</workbook>
</file>

<file path=xl/sharedStrings.xml><?xml version="1.0" encoding="utf-8"?>
<sst xmlns="http://schemas.openxmlformats.org/spreadsheetml/2006/main" count="170" uniqueCount="169">
  <si>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</si>
  <si>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</si>
  <si>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</si>
  <si>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</si>
  <si>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</si>
  <si>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</si>
  <si>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</si>
  <si>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</si>
  <si>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</si>
  <si>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</si>
  <si>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</si>
  <si>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</si>
  <si>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</si>
  <si>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</si>
  <si>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Другие вопросы в области образования</t>
  </si>
  <si>
    <t>000 0709 0000000000 000</t>
  </si>
  <si>
    <t>КУЛЬТУРА,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</si>
  <si>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</si>
  <si>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</si>
  <si>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</si>
  <si>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</si>
  <si>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</si>
  <si>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</si>
  <si>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</si>
  <si>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>Санитарно-эпидемиологическое благополучие</t>
  </si>
  <si>
    <t>000 0907 0000000000 000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</si>
  <si>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</si>
  <si>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</si>
  <si>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</si>
  <si>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</si>
  <si>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</si>
  <si>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</si>
  <si>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Наименование показателя</t>
  </si>
  <si>
    <t>1</t>
  </si>
  <si>
    <t>3</t>
  </si>
  <si>
    <t>4</t>
  </si>
  <si>
    <t>5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</si>
  <si>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</si>
  <si>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</si>
  <si>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</si>
  <si>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</si>
  <si>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</si>
  <si>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НАЛОГИ НА ТОВАРЫ (РАБОТЫ, УСЛУГИ), РЕАЛИЗУЕМЫЕ НА ТЕРРИТОРИИ РОССИЙСКОЙ ФЕДЕРАЦИИ</t>
  </si>
  <si>
    <t>000 10300000000000000</t>
  </si>
  <si>
    <t>НАЛОГИ НА СОВОКУПНЫЙ ДОХОД</t>
  </si>
  <si>
    <t>000 10500000000000000</t>
  </si>
  <si>
    <t>ГОСУДАРСТВЕННАЯ ПОШЛИНА</t>
  </si>
  <si>
    <t>000 10800000000000000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</si>
  <si>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</si>
  <si>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</si>
  <si>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ПЛАТЕЖИ ПРИ ПОЛЬЗОВАНИИ ПРИРОДНЫМИ РЕСУРСАМИ</t>
  </si>
  <si>
    <t>000 11200000000000000</t>
  </si>
  <si>
    <t>ДОХОДЫ ОТ ОКАЗАНИЯ ПЛАТНЫХ УСЛУГ (РАБОТ) И КОМПЕНСАЦИИ ЗАТРАТ ГОСУДАРСТВА</t>
  </si>
  <si>
    <t>000 11300000000000000</t>
  </si>
  <si>
    <t>ДОХОДЫ ОТ ПРОДАЖИ МАТЕРИАЛЬНЫХ И НЕМАТЕРИАЛЬНЫХ АКТИВОВ</t>
  </si>
  <si>
    <t>000 11400000000000000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</si>
  <si>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</si>
  <si>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</si>
  <si>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</si>
  <si>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</si>
  <si>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</si>
  <si>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</si>
  <si>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</si>
  <si>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</si>
  <si>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</si>
  <si>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</si>
  <si>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</si>
  <si>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</si>
  <si>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Охрана семьи и детства</t>
  </si>
  <si>
    <t>000 1004 0000000000 000</t>
  </si>
  <si>
    <t>Другие вопросы в области социальной политики</t>
  </si>
  <si>
    <t>000 1006 0000000000 000</t>
  </si>
  <si>
    <t>ФИЗИЧЕСКАЯ КУЛЬТУРА И СПОРТ</t>
  </si>
  <si>
    <t>000 1100 0000000000 000</t>
  </si>
  <si>
    <t>Массовый спорт</t>
  </si>
  <si>
    <t>000 1102 0000000000 000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</si>
  <si>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</si>
  <si>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</si>
  <si>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</si>
  <si>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</si>
  <si>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Иные дотации</t>
  </si>
  <si>
    <t>000 1402 0000000000 000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</si>
  <si>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</si>
  <si>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</si>
  <si>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</si>
  <si>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</si>
  <si>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НАЦИОНАЛЬНАЯ ЭКОНОМИКА</t>
  </si>
  <si>
    <t>000 0400 0000000000 000</t>
  </si>
  <si>
    <t>Общеэкономические вопросы</t>
  </si>
  <si>
    <t>000 0401 0000000000 000</t>
  </si>
  <si>
    <t>Сельское хозяйство и рыболовство</t>
  </si>
  <si>
    <t>000 0405 0000000000 000</t>
  </si>
  <si>
    <t>Дорожное хозяйство (дорожные фонды)</t>
  </si>
  <si>
    <t>000 0409 0000000000 000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</si>
  <si>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</si>
  <si>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</si>
  <si>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</si>
  <si>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</si>
  <si>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</si>
  <si>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</si>
  <si>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Другие вопросы в области жилищно-коммунального хозяйства</t>
  </si>
  <si>
    <t>000 0505 0000000000 000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</si>
  <si>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</si>
  <si>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</si>
  <si>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</si>
  <si>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</si>
  <si>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ОБРАЗОВАНИЕ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</si>
  <si>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</si>
  <si>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</si>
  <si>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</si>
  <si>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</si>
  <si>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</si>
  <si>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Дополнительное образование детей</t>
  </si>
  <si>
    <t>000 0703 0000000000 000</t>
  </si>
  <si>
    <t>Молодежная политика</t>
  </si>
  <si>
    <t>000 0707 0000000000 000</t>
  </si>
  <si>
    <t>Расходы бюджета - ВСЕГО 
в том числе:</t>
  </si>
  <si>
    <t>Доходы бюджета - ВСЕГО: 
в том числе:</t>
  </si>
  <si>
    <t>ВОЗВРАТ ОСТАТКОВ СУБСИДИЙ, СУБВЕНЦИЙ И ИНЫХ МЕЖБЮДЖЕТНЫХ ТРАНСФЕРТОВ, ИМЕЮЩИХ ЦЕЛЕВОЕ НАЗНАЧЕНИЕ, ПРОШЛЫХ ЛЕТ</t>
  </si>
  <si>
    <t>Судебная система</t>
  </si>
  <si>
    <t>Единица измерения: руб.</t>
  </si>
  <si>
    <t>Код по бюджетной классификации</t>
  </si>
  <si>
    <t>000 0105 0000000000 000</t>
  </si>
  <si>
    <t>Коммунальное хозяйство</t>
  </si>
  <si>
    <t>000 0502 0000000000 000</t>
  </si>
  <si>
    <t>Благоустройство</t>
  </si>
  <si>
    <t>000 0503 0000000000 000</t>
  </si>
  <si>
    <t>Спорт высших достижений</t>
  </si>
  <si>
    <t>000 1103 0000000000 000</t>
  </si>
  <si>
    <t>Другие вопросы в области физической культуры и спорта</t>
  </si>
  <si>
    <t>000 1105 0000000000 000</t>
  </si>
  <si>
    <t>ОБСЛУЖИВАНИЕ ГОСУДАРСТВЕННОГО И МУНИЦИПАЛЬНОГО ДОЛГА</t>
  </si>
  <si>
    <t>Обслуживание государственного и муниципального долга</t>
  </si>
  <si>
    <t>000 1300 0000000000 000</t>
  </si>
  <si>
    <t>000 1301 0000000000 000</t>
  </si>
  <si>
    <t>ПРОЧИЕ БЕЗВОЗМЕЗДНЫЕ ПОСТУПЛЕНИЯ</t>
  </si>
  <si>
    <t>000 20210000000000150</t>
  </si>
  <si>
    <t>000 20220000000000150</t>
  </si>
  <si>
    <t>000 20230000000000150</t>
  </si>
  <si>
    <t>000 20240000000000150</t>
  </si>
  <si>
    <t>000 20700000000000150</t>
  </si>
  <si>
    <t>000 0408 0000000000 000</t>
  </si>
  <si>
    <t>Транспорт</t>
  </si>
  <si>
    <t>000 20400000000000150</t>
  </si>
  <si>
    <t>БЕЗВОЗМЕЗДНЫЕ ПОСТУПЛЕНИЯ ОТ НЕГОСУДАРСТВЕННЫХ ОРГАНИЗАЦИЙ</t>
  </si>
  <si>
    <t>000 21900000000000150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</si>
  <si>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</si>
  <si>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000 21800000000000150</t>
  </si>
  <si>
    <t>ЗАДОЛЖЕННОСТЬ И ПЕРЕРАСЧЕТЫ ПО ОТМЕНЕННЫМ НАЛОГАМ, СБОРАМ И ИНЫМ ОБЯЗАТЕЛЬНЫМ ПЛАТЕЖАМ</t>
  </si>
  <si>
    <t>000 10900000000000000</t>
  </si>
  <si>
    <t>План на 2022 год</t>
  </si>
  <si>
    <t>Исполнено за 9 месяцев 2022 года</t>
  </si>
  <si>
    <t>Исполнено за аналогичный период 2021 года</t>
  </si>
  <si>
    <t>в % к плану на 2022 год</t>
  </si>
  <si>
    <t>в % к аналогичному периоду 2021 года</t>
  </si>
  <si>
    <t>АНАЛИТИЧЕСКИЕ ДАННЫЕ О ДОХОДАХ и РАСХОДАХ БЮДЖЕТА СОКОЛЬСКОГО МУНИЦИПАЛЬНОГО РАЙОНА за 9 месяцев 2022 года</t>
  </si>
  <si>
    <t>БЕЗВОЗМЕЗДНЫЕ ПОСТУПЛЕНИЯ ОТ ГОСУДАРСТВЕННЫХ (МУНИЦИПАЛЬНЫХ) ОРГАНИЗАЦИЙ</t>
  </si>
  <si>
    <t>000 20300000000000150</t>
  </si>
  <si>
    <t>000 0107 0000000000 000</t>
  </si>
  <si>
    <t>Обеспечение проведения выборов и референдумов</t>
  </si>
  <si>
    <t>Результат исполнения бюджета (дефицит/профицит)</t>
  </si>
  <si>
    <t>Х</t>
  </si>
  <si>
    <t>увеличение в 20 раз</t>
  </si>
  <si>
    <t>увеличение в 2,8 раза</t>
  </si>
  <si>
    <t>увеличение в 2,6 раза</t>
  </si>
  <si>
    <t>увеличение в 8,2 раза</t>
  </si>
  <si>
    <t>увеличение в 41 раз</t>
  </si>
  <si>
    <t>000 10600000000000000</t>
  </si>
  <si>
    <t>НАЛОГИ НА ИМУЩЕСТВО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</si>
</sst>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75" fontId="1" fillId="0" borderId="0" xfId="0" applyNumberFormat="1" applyFont="1" applyBorder="1" applyAlignment="1">
      <alignment wrapText="1"/>
    </xf>
    <xf numFmtId="175" fontId="1" fillId="0" borderId="0" xfId="0" applyNumberFormat="1" applyFont="1" applyAlignment="1">
      <alignment wrapText="1"/>
    </xf>
    <xf numFmtId="175" fontId="1" fillId="0" borderId="10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/>
    </xf>
    <xf numFmtId="175" fontId="1" fillId="0" borderId="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17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wrapText="1"/>
    </xf>
    <xf numFmtId="174" fontId="1" fillId="0" borderId="11" xfId="0" applyNumberFormat="1" applyFont="1" applyFill="1" applyBorder="1" applyAlignment="1">
      <alignment horizontal="right" wrapText="1"/>
    </xf>
    <xf numFmtId="175" fontId="1" fillId="0" borderId="13" xfId="0" applyNumberFormat="1" applyFont="1" applyFill="1" applyBorder="1" applyAlignment="1">
      <alignment horizontal="right" wrapText="1"/>
    </xf>
    <xf numFmtId="175" fontId="1" fillId="0" borderId="14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174" fontId="2" fillId="0" borderId="11" xfId="0" applyNumberFormat="1" applyFont="1" applyFill="1" applyBorder="1" applyAlignment="1">
      <alignment horizontal="right" wrapText="1"/>
    </xf>
    <xf numFmtId="175" fontId="2" fillId="0" borderId="13" xfId="0" applyNumberFormat="1" applyFont="1" applyFill="1" applyBorder="1" applyAlignment="1">
      <alignment horizontal="right" wrapText="1"/>
    </xf>
    <xf numFmtId="175" fontId="2" fillId="0" borderId="14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wrapText="1"/>
    </xf>
    <xf numFmtId="174" fontId="1" fillId="0" borderId="15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left" vertical="top" wrapText="1"/>
    </xf>
    <xf numFmtId="174" fontId="2" fillId="0" borderId="15" xfId="0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wrapText="1"/>
    </xf>
    <xf numFmtId="174" fontId="1" fillId="0" borderId="16" xfId="0" applyNumberFormat="1" applyFont="1" applyFill="1" applyBorder="1" applyAlignment="1">
      <alignment horizontal="right" wrapText="1"/>
    </xf>
    <xf numFmtId="175" fontId="1" fillId="0" borderId="17" xfId="0" applyNumberFormat="1" applyFont="1" applyFill="1" applyBorder="1" applyAlignment="1">
      <alignment horizontal="right" wrapText="1"/>
    </xf>
    <xf numFmtId="175" fontId="1" fillId="0" borderId="18" xfId="0" applyNumberFormat="1" applyFont="1" applyFill="1" applyBorder="1" applyAlignment="1">
      <alignment horizontal="right" wrapText="1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/>
    </xf>
    <xf numFmtId="175" fontId="4" fillId="0" borderId="19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4.421875" style="0" customWidth="1"/>
    <col min="4" max="4" width="14.57421875" style="0" customWidth="1"/>
    <col min="5" max="5" width="15.00390625" style="0" customWidth="1"/>
    <col min="6" max="6" width="11.7109375" style="9" customWidth="1"/>
    <col min="7" max="7" width="15.421875" style="9" customWidth="1"/>
    <col min="9" max="9" width="17.421875" style="0" customWidth="1"/>
    <col min="10" max="10" width="14.421875" style="0" customWidth="1"/>
    <col min="11" max="11" width="10.8515625" style="0" bestFit="1" customWidth="1"/>
  </cols>
  <sheetData>
    <row r="1" spans="1:7" ht="15" customHeight="1">
      <c r="A1" s="28" t="s">
        <v>155</v>
      </c>
      <c r="B1" s="29"/>
      <c r="C1" s="29"/>
      <c r="D1" s="29"/>
      <c r="E1" s="29"/>
      <c r="F1" s="29"/>
      <c r="G1" s="29"/>
    </row>
    <row r="2" spans="1:7" ht="12.75">
      <c r="A2" s="1"/>
      <c r="B2" s="29"/>
      <c r="C2" s="29"/>
      <c r="D2" s="5"/>
      <c r="E2" s="5"/>
      <c r="F2" s="6"/>
      <c r="G2" s="10"/>
    </row>
    <row r="3" spans="1:7" ht="12.75">
      <c r="A3" s="1" t="s">
        <v>120</v>
      </c>
      <c r="B3" s="29"/>
      <c r="C3" s="29"/>
      <c r="D3" s="5"/>
      <c r="E3" s="5"/>
      <c r="F3" s="6"/>
      <c r="G3" s="10"/>
    </row>
    <row r="4" spans="1:7" ht="6.75" customHeight="1">
      <c r="A4" s="1"/>
      <c r="B4" s="1"/>
      <c r="C4" s="1"/>
      <c r="D4" s="1"/>
      <c r="E4" s="1"/>
      <c r="F4" s="7"/>
      <c r="G4" s="10"/>
    </row>
    <row r="5" spans="1:7" ht="6.75" customHeight="1">
      <c r="A5" s="2"/>
      <c r="B5" s="2"/>
      <c r="C5" s="2"/>
      <c r="D5" s="2"/>
      <c r="E5" s="2"/>
      <c r="F5" s="8"/>
      <c r="G5" s="8"/>
    </row>
    <row r="6" spans="1:7" ht="46.5" customHeight="1">
      <c r="A6" s="3" t="s">
        <v>32</v>
      </c>
      <c r="B6" s="3" t="s">
        <v>121</v>
      </c>
      <c r="C6" s="13" t="s">
        <v>150</v>
      </c>
      <c r="D6" s="13" t="s">
        <v>151</v>
      </c>
      <c r="E6" s="26" t="s">
        <v>152</v>
      </c>
      <c r="F6" s="14" t="s">
        <v>153</v>
      </c>
      <c r="G6" s="14" t="s">
        <v>154</v>
      </c>
    </row>
    <row r="7" spans="1:7" ht="13.5" thickBot="1">
      <c r="A7" s="3" t="s">
        <v>33</v>
      </c>
      <c r="B7" s="4" t="s">
        <v>34</v>
      </c>
      <c r="C7" s="4" t="s">
        <v>35</v>
      </c>
      <c r="D7" s="4" t="s">
        <v>36</v>
      </c>
      <c r="E7" s="27">
        <v>6</v>
      </c>
      <c r="F7" s="11">
        <v>7</v>
      </c>
      <c r="G7" s="11">
        <v>8</v>
      </c>
    </row>
    <row r="8" spans="1:7" ht="22.5">
      <c r="A8" s="20" t="s">
        <v>117</v>
      </c>
      <c r="B8" s="21" t="s">
        <v>37</v>
      </c>
      <c r="C8" s="22">
        <f>C9+C22</f>
        <v>2081506161.3300002</v>
      </c>
      <c r="D8" s="22">
        <f>D9+D22</f>
        <v>1434345961.8799996</v>
      </c>
      <c r="E8" s="22">
        <f>E9+E22</f>
        <v>1165125585.35</v>
      </c>
      <c r="F8" s="23">
        <f>D8/C8</f>
        <v>0.6890904233324533</v>
      </c>
      <c r="G8" s="24">
        <f>D8/E8</f>
        <v>1.231065543418761</v>
      </c>
    </row>
    <row r="9" spans="1:7" ht="12.75">
      <c r="A9" s="15" t="s">
        <v>38</v>
      </c>
      <c r="B9" s="16" t="s">
        <v>39</v>
      </c>
      <c r="C9" s="17">
        <f>SUM(C10:C21)</f>
        <v>507581000</v>
      </c>
      <c r="D9" s="17">
        <f>SUM(D10:D21)</f>
        <v>411081384.36</v>
      </c>
      <c r="E9" s="17">
        <f>SUM(E10:E21)</f>
        <v>346995620.5</v>
      </c>
      <c r="F9" s="18">
        <f>IF(C9&gt;0,(IF(D9&gt;0,D9/C9,"х")),"х")</f>
        <v>0.8098833178546873</v>
      </c>
      <c r="G9" s="19">
        <f>IF(D9&gt;0,(IF(E9&gt;0,D9/E9,"х")),"х")</f>
        <v>1.1846875293920316</v>
      </c>
    </row>
    <row r="10" spans="1:7" ht="12.75">
      <c r="A10" s="15" t="s">
        <v>40</v>
      </c>
      <c r="B10" s="16" t="s">
        <v>41</v>
      </c>
      <c r="C10" s="17">
        <v>389918000</v>
      </c>
      <c r="D10" s="17">
        <v>288723304.17</v>
      </c>
      <c r="E10" s="17">
        <v>249001367.79</v>
      </c>
      <c r="F10" s="18">
        <f>IF(C10&gt;0,(IF(D10&gt;0,D10/C10,"х")),"х")</f>
        <v>0.7404718534922727</v>
      </c>
      <c r="G10" s="19">
        <f>IF(D10&gt;0,(IF(E10&gt;0,D10/E10,"х")),"х")</f>
        <v>1.1595249726238464</v>
      </c>
    </row>
    <row r="11" spans="1:7" ht="22.5">
      <c r="A11" s="15" t="s">
        <v>42</v>
      </c>
      <c r="B11" s="16" t="s">
        <v>43</v>
      </c>
      <c r="C11" s="17">
        <v>15284000</v>
      </c>
      <c r="D11" s="17">
        <v>13897014.09</v>
      </c>
      <c r="E11" s="17">
        <v>11462282.35</v>
      </c>
      <c r="F11" s="18">
        <f>IF(C11&gt;0,(IF(D11&gt;0,D11/C11,"х")),"х")</f>
        <v>0.9092524267207537</v>
      </c>
      <c r="G11" s="19">
        <f>IF(D11&gt;0,(IF(E11&gt;0,D11/E11,"х")),"х")</f>
        <v>1.21241247298362</v>
      </c>
    </row>
    <row r="12" spans="1:7" ht="12.75">
      <c r="A12" s="15" t="s">
        <v>44</v>
      </c>
      <c r="B12" s="16" t="s">
        <v>45</v>
      </c>
      <c r="C12" s="17">
        <v>75423000</v>
      </c>
      <c r="D12" s="17">
        <v>69809562.64</v>
      </c>
      <c r="E12" s="17">
        <v>61511120.46</v>
      </c>
      <c r="F12" s="18">
        <f>IF(C12&gt;0,(IF(D12&gt;0,D12/C12,"х")),"х")</f>
        <v>0.9255739315593386</v>
      </c>
      <c r="G12" s="19">
        <f>IF(D12&gt;0,(IF(E12&gt;0,D12/E12,"х")),"х")</f>
        <v>1.1349096247628327</v>
      </c>
    </row>
    <row r="13" spans="1:7" ht="12.75">
      <c r="A13" s="15" t="s">
        <v>168</v>
      </c>
      <c r="B13" s="16" t="s">
        <v>167</v>
      </c>
      <c r="C13" s="17">
        <v>0</v>
      </c>
      <c r="D13" s="17">
        <v>1286.61</v>
      </c>
      <c r="E13" s="17">
        <v>0</v>
      </c>
      <c r="F13" s="18" t="str">
        <f aca="true" t="shared" si="0" ref="F13:F21">IF(C13&gt;0,(IF(D13&gt;0,D13/C13,"х")),"х")</f>
        <v>х</v>
      </c>
      <c r="G13" s="19" t="str">
        <f aca="true" t="shared" si="1" ref="G13:G21">IF(D13&gt;0,(IF(E13&gt;0,D13/E13,"х")),"х")</f>
        <v>х</v>
      </c>
    </row>
    <row r="14" spans="1:7" ht="12.75">
      <c r="A14" s="15" t="s">
        <v>46</v>
      </c>
      <c r="B14" s="16" t="s">
        <v>47</v>
      </c>
      <c r="C14" s="17">
        <v>7400000</v>
      </c>
      <c r="D14" s="17">
        <v>6335252.3</v>
      </c>
      <c r="E14" s="17">
        <v>5584912.8</v>
      </c>
      <c r="F14" s="18">
        <f t="shared" si="0"/>
        <v>0.8561151756756756</v>
      </c>
      <c r="G14" s="19">
        <f t="shared" si="1"/>
        <v>1.134351157640277</v>
      </c>
    </row>
    <row r="15" spans="1:7" ht="22.5">
      <c r="A15" s="25" t="s">
        <v>148</v>
      </c>
      <c r="B15" s="16" t="s">
        <v>149</v>
      </c>
      <c r="C15" s="17">
        <v>0</v>
      </c>
      <c r="D15" s="17">
        <v>0</v>
      </c>
      <c r="E15" s="17">
        <v>-0.26</v>
      </c>
      <c r="F15" s="18" t="str">
        <f t="shared" si="0"/>
        <v>х</v>
      </c>
      <c r="G15" s="19" t="str">
        <f t="shared" si="1"/>
        <v>х</v>
      </c>
    </row>
    <row r="16" spans="1:7" ht="22.5">
      <c r="A16" s="15" t="s">
        <v>48</v>
      </c>
      <c r="B16" s="16" t="s">
        <v>49</v>
      </c>
      <c r="C16" s="17">
        <v>11827000</v>
      </c>
      <c r="D16" s="17">
        <v>9374620.3</v>
      </c>
      <c r="E16" s="17">
        <v>10046034.49</v>
      </c>
      <c r="F16" s="18">
        <f t="shared" si="0"/>
        <v>0.7926456666948508</v>
      </c>
      <c r="G16" s="19">
        <f t="shared" si="1"/>
        <v>0.9331662467744525</v>
      </c>
    </row>
    <row r="17" spans="1:7" ht="12.75">
      <c r="A17" s="15" t="s">
        <v>50</v>
      </c>
      <c r="B17" s="16" t="s">
        <v>51</v>
      </c>
      <c r="C17" s="17">
        <v>4780000</v>
      </c>
      <c r="D17" s="17">
        <v>3584987.25</v>
      </c>
      <c r="E17" s="17">
        <v>4408350.48</v>
      </c>
      <c r="F17" s="18">
        <f t="shared" si="0"/>
        <v>0.7499973326359832</v>
      </c>
      <c r="G17" s="19">
        <f t="shared" si="1"/>
        <v>0.8132264588000725</v>
      </c>
    </row>
    <row r="18" spans="1:7" ht="27" customHeight="1">
      <c r="A18" s="15" t="s">
        <v>52</v>
      </c>
      <c r="B18" s="16" t="s">
        <v>53</v>
      </c>
      <c r="C18" s="17">
        <v>295000</v>
      </c>
      <c r="D18" s="17">
        <v>5177000</v>
      </c>
      <c r="E18" s="17">
        <v>871206.99</v>
      </c>
      <c r="F18" s="18">
        <f t="shared" si="0"/>
        <v>17.54915254237288</v>
      </c>
      <c r="G18" s="19">
        <f t="shared" si="1"/>
        <v>5.942330650951274</v>
      </c>
    </row>
    <row r="19" spans="1:7" ht="12.75">
      <c r="A19" s="15" t="s">
        <v>54</v>
      </c>
      <c r="B19" s="16" t="s">
        <v>55</v>
      </c>
      <c r="C19" s="17">
        <v>1244000</v>
      </c>
      <c r="D19" s="17">
        <v>12088429.8</v>
      </c>
      <c r="E19" s="17">
        <v>1619037.65</v>
      </c>
      <c r="F19" s="18">
        <f t="shared" si="0"/>
        <v>9.717387299035371</v>
      </c>
      <c r="G19" s="19">
        <f t="shared" si="1"/>
        <v>7.466429085203795</v>
      </c>
    </row>
    <row r="20" spans="1:7" ht="12.75">
      <c r="A20" s="15" t="s">
        <v>56</v>
      </c>
      <c r="B20" s="16" t="s">
        <v>57</v>
      </c>
      <c r="C20" s="17">
        <v>1410000</v>
      </c>
      <c r="D20" s="17">
        <v>2087197.2</v>
      </c>
      <c r="E20" s="17">
        <v>2491307.75</v>
      </c>
      <c r="F20" s="18">
        <f t="shared" si="0"/>
        <v>1.4802817021276595</v>
      </c>
      <c r="G20" s="19">
        <f t="shared" si="1"/>
        <v>0.8377917983035215</v>
      </c>
    </row>
    <row r="21" spans="1:7" ht="12.75">
      <c r="A21" s="15" t="s">
        <v>58</v>
      </c>
      <c r="B21" s="16" t="s">
        <v>59</v>
      </c>
      <c r="C21" s="17">
        <v>0</v>
      </c>
      <c r="D21" s="17">
        <v>2730</v>
      </c>
      <c r="E21" s="17">
        <v>0</v>
      </c>
      <c r="F21" s="18" t="str">
        <f t="shared" si="0"/>
        <v>х</v>
      </c>
      <c r="G21" s="19" t="str">
        <f t="shared" si="1"/>
        <v>х</v>
      </c>
    </row>
    <row r="22" spans="1:7" ht="12.75">
      <c r="A22" s="15" t="s">
        <v>60</v>
      </c>
      <c r="B22" s="16" t="s">
        <v>61</v>
      </c>
      <c r="C22" s="17">
        <f>C23+C32+C30+C29+C31+C28</f>
        <v>1573925161.3300002</v>
      </c>
      <c r="D22" s="17">
        <f>D23+D32+D30+D29+D31+D28</f>
        <v>1023264577.5199997</v>
      </c>
      <c r="E22" s="17">
        <f>E23+E32+E30+E29+E31+E28</f>
        <v>818129964.85</v>
      </c>
      <c r="F22" s="18">
        <f aca="true" t="shared" si="2" ref="F22:F30">D22/C22</f>
        <v>0.6501354719148904</v>
      </c>
      <c r="G22" s="19">
        <f aca="true" t="shared" si="3" ref="G22:G31">D22/E22</f>
        <v>1.2507359728690661</v>
      </c>
    </row>
    <row r="23" spans="1:7" ht="22.5">
      <c r="A23" s="15" t="s">
        <v>62</v>
      </c>
      <c r="B23" s="16" t="s">
        <v>63</v>
      </c>
      <c r="C23" s="17">
        <f>SUM(C24:C27)</f>
        <v>1573496161.3300002</v>
      </c>
      <c r="D23" s="17">
        <f>SUM(D24:D27)</f>
        <v>1026970363.7399999</v>
      </c>
      <c r="E23" s="17">
        <f>SUM(E24:E27)</f>
        <v>817816072.84</v>
      </c>
      <c r="F23" s="18">
        <f t="shared" si="2"/>
        <v>0.6526678545386164</v>
      </c>
      <c r="G23" s="19">
        <f t="shared" si="3"/>
        <v>1.2557473469232237</v>
      </c>
    </row>
    <row r="24" spans="1:7" ht="12.75">
      <c r="A24" s="15" t="s">
        <v>64</v>
      </c>
      <c r="B24" s="16" t="s">
        <v>136</v>
      </c>
      <c r="C24" s="17">
        <v>164542700</v>
      </c>
      <c r="D24" s="17">
        <v>113948100</v>
      </c>
      <c r="E24" s="17">
        <v>92232700</v>
      </c>
      <c r="F24" s="18">
        <f t="shared" si="2"/>
        <v>0.6925138581049175</v>
      </c>
      <c r="G24" s="19">
        <f t="shared" si="3"/>
        <v>1.235441443219162</v>
      </c>
    </row>
    <row r="25" spans="1:7" ht="18.75" customHeight="1">
      <c r="A25" s="15" t="s">
        <v>65</v>
      </c>
      <c r="B25" s="16" t="s">
        <v>137</v>
      </c>
      <c r="C25" s="17">
        <v>682706027.84</v>
      </c>
      <c r="D25" s="17">
        <v>392944928.77</v>
      </c>
      <c r="E25" s="17">
        <v>212121722.08</v>
      </c>
      <c r="F25" s="18">
        <f t="shared" si="2"/>
        <v>0.5755697368210305</v>
      </c>
      <c r="G25" s="19">
        <f t="shared" si="3"/>
        <v>1.8524502107417549</v>
      </c>
    </row>
    <row r="26" spans="1:7" ht="12.75">
      <c r="A26" s="15" t="s">
        <v>66</v>
      </c>
      <c r="B26" s="16" t="s">
        <v>138</v>
      </c>
      <c r="C26" s="17">
        <v>673093753.04</v>
      </c>
      <c r="D26" s="17">
        <v>481485852.3</v>
      </c>
      <c r="E26" s="17">
        <v>476615667.72</v>
      </c>
      <c r="F26" s="18">
        <f t="shared" si="2"/>
        <v>0.7153325225875135</v>
      </c>
      <c r="G26" s="19">
        <f t="shared" si="3"/>
        <v>1.0102182637077326</v>
      </c>
    </row>
    <row r="27" spans="1:7" ht="12.75">
      <c r="A27" s="15" t="s">
        <v>67</v>
      </c>
      <c r="B27" s="16" t="s">
        <v>139</v>
      </c>
      <c r="C27" s="17">
        <v>53153680.45</v>
      </c>
      <c r="D27" s="17">
        <v>38591482.67</v>
      </c>
      <c r="E27" s="17">
        <v>36845983.04</v>
      </c>
      <c r="F27" s="18">
        <f t="shared" si="2"/>
        <v>0.7260359460207426</v>
      </c>
      <c r="G27" s="19">
        <f t="shared" si="3"/>
        <v>1.0473728609196038</v>
      </c>
    </row>
    <row r="28" spans="1:7" ht="22.5">
      <c r="A28" s="25" t="s">
        <v>156</v>
      </c>
      <c r="B28" s="16" t="s">
        <v>157</v>
      </c>
      <c r="C28" s="17">
        <v>55000</v>
      </c>
      <c r="D28" s="17"/>
      <c r="E28" s="17">
        <v>0</v>
      </c>
      <c r="F28" s="18">
        <f t="shared" si="2"/>
        <v>0</v>
      </c>
      <c r="G28" s="19">
        <v>0</v>
      </c>
    </row>
    <row r="29" spans="1:7" ht="12.75">
      <c r="A29" s="30" t="s">
        <v>144</v>
      </c>
      <c r="B29" s="31" t="s">
        <v>143</v>
      </c>
      <c r="C29" s="17">
        <v>186000</v>
      </c>
      <c r="D29" s="17">
        <v>176000</v>
      </c>
      <c r="E29" s="17">
        <v>100000</v>
      </c>
      <c r="F29" s="18">
        <f t="shared" si="2"/>
        <v>0.946236559139785</v>
      </c>
      <c r="G29" s="19">
        <f t="shared" si="3"/>
        <v>1.76</v>
      </c>
    </row>
    <row r="30" spans="1:7" ht="22.5">
      <c r="A30" s="15" t="s">
        <v>135</v>
      </c>
      <c r="B30" s="16" t="s">
        <v>140</v>
      </c>
      <c r="C30" s="17">
        <v>188000</v>
      </c>
      <c r="D30" s="17">
        <v>132816.67</v>
      </c>
      <c r="E30" s="17">
        <v>50000</v>
      </c>
      <c r="F30" s="18">
        <f t="shared" si="2"/>
        <v>0.7064716489361703</v>
      </c>
      <c r="G30" s="19" t="s">
        <v>164</v>
      </c>
    </row>
    <row r="31" spans="1:7" ht="33.75">
      <c r="A31" s="30" t="s">
        <v>146</v>
      </c>
      <c r="B31" s="31" t="s">
        <v>147</v>
      </c>
      <c r="C31" s="17">
        <v>0</v>
      </c>
      <c r="D31" s="17">
        <v>3512217.05</v>
      </c>
      <c r="E31" s="17">
        <v>2815691.84</v>
      </c>
      <c r="F31" s="18">
        <v>0</v>
      </c>
      <c r="G31" s="19">
        <f t="shared" si="3"/>
        <v>1.2473726705831558</v>
      </c>
    </row>
    <row r="32" spans="1:7" ht="22.5">
      <c r="A32" s="15" t="s">
        <v>118</v>
      </c>
      <c r="B32" s="31" t="s">
        <v>145</v>
      </c>
      <c r="C32" s="17">
        <v>0</v>
      </c>
      <c r="D32" s="17">
        <v>-7526819.94</v>
      </c>
      <c r="E32" s="17">
        <v>-2651799.83</v>
      </c>
      <c r="F32" s="18">
        <v>0</v>
      </c>
      <c r="G32" s="19" t="s">
        <v>163</v>
      </c>
    </row>
    <row r="33" spans="1:10" ht="22.5">
      <c r="A33" s="20" t="s">
        <v>116</v>
      </c>
      <c r="B33" s="21" t="s">
        <v>37</v>
      </c>
      <c r="C33" s="22">
        <f>C34+C43+C45+C51+C56+C58+C64+C67+C69+C74+C80+C78</f>
        <v>2156703234.4</v>
      </c>
      <c r="D33" s="22">
        <f>D34+D43+D45+D51+D56+D58+D64+D67+D69+D74+D80+D78</f>
        <v>1344694553.37</v>
      </c>
      <c r="E33" s="22">
        <f>E34+E43+E45+E51+E56+E58+E64+E67+E69+E74+E80+E78</f>
        <v>1088883887.44</v>
      </c>
      <c r="F33" s="18">
        <f aca="true" t="shared" si="4" ref="F33:F82">D33/C33</f>
        <v>0.6234954035037171</v>
      </c>
      <c r="G33" s="19">
        <f aca="true" t="shared" si="5" ref="G33:G82">D33/E33</f>
        <v>1.234929241658097</v>
      </c>
      <c r="J33" s="12"/>
    </row>
    <row r="34" spans="1:7" ht="12.75">
      <c r="A34" s="20" t="s">
        <v>0</v>
      </c>
      <c r="B34" s="21" t="s">
        <v>1</v>
      </c>
      <c r="C34" s="22">
        <f>SUM(C35:C42)</f>
        <v>134541454.85000002</v>
      </c>
      <c r="D34" s="22">
        <f>SUM(D35:D42)</f>
        <v>88259462.85000001</v>
      </c>
      <c r="E34" s="22">
        <f>SUM(E35:E42)</f>
        <v>76573461.81</v>
      </c>
      <c r="F34" s="23">
        <f t="shared" si="4"/>
        <v>0.6560019954325623</v>
      </c>
      <c r="G34" s="24">
        <f t="shared" si="5"/>
        <v>1.1526116328525962</v>
      </c>
    </row>
    <row r="35" spans="1:7" ht="22.5">
      <c r="A35" s="15" t="s">
        <v>2</v>
      </c>
      <c r="B35" s="16" t="s">
        <v>3</v>
      </c>
      <c r="C35" s="32">
        <v>2736430</v>
      </c>
      <c r="D35" s="32">
        <v>2171957.22</v>
      </c>
      <c r="E35" s="32">
        <v>1787431.08</v>
      </c>
      <c r="F35" s="18">
        <f t="shared" si="4"/>
        <v>0.7937192692668916</v>
      </c>
      <c r="G35" s="19">
        <f t="shared" si="5"/>
        <v>1.2151278134874997</v>
      </c>
    </row>
    <row r="36" spans="1:7" ht="22.5">
      <c r="A36" s="15" t="s">
        <v>4</v>
      </c>
      <c r="B36" s="16" t="s">
        <v>5</v>
      </c>
      <c r="C36" s="32">
        <v>2310034</v>
      </c>
      <c r="D36" s="32">
        <v>1414045.31</v>
      </c>
      <c r="E36" s="32">
        <v>1360015.77</v>
      </c>
      <c r="F36" s="18">
        <f t="shared" si="4"/>
        <v>0.6121318171074539</v>
      </c>
      <c r="G36" s="19">
        <f t="shared" si="5"/>
        <v>1.0397271422815928</v>
      </c>
    </row>
    <row r="37" spans="1:7" ht="27.75" customHeight="1">
      <c r="A37" s="15" t="s">
        <v>6</v>
      </c>
      <c r="B37" s="16" t="s">
        <v>7</v>
      </c>
      <c r="C37" s="32">
        <v>50644079.21</v>
      </c>
      <c r="D37" s="32">
        <v>33591034.46</v>
      </c>
      <c r="E37" s="32">
        <v>30205982.55</v>
      </c>
      <c r="F37" s="18">
        <f t="shared" si="4"/>
        <v>0.663276635373543</v>
      </c>
      <c r="G37" s="19">
        <f t="shared" si="5"/>
        <v>1.1120656116514906</v>
      </c>
    </row>
    <row r="38" spans="1:7" ht="26.25" customHeight="1">
      <c r="A38" s="15" t="s">
        <v>119</v>
      </c>
      <c r="B38" s="16" t="s">
        <v>122</v>
      </c>
      <c r="C38" s="32">
        <v>57900</v>
      </c>
      <c r="D38" s="32">
        <v>57800</v>
      </c>
      <c r="E38" s="32">
        <v>2910</v>
      </c>
      <c r="F38" s="18">
        <f t="shared" si="4"/>
        <v>0.998272884283247</v>
      </c>
      <c r="G38" s="19" t="s">
        <v>162</v>
      </c>
    </row>
    <row r="39" spans="1:7" ht="22.5">
      <c r="A39" s="15" t="s">
        <v>8</v>
      </c>
      <c r="B39" s="16" t="s">
        <v>9</v>
      </c>
      <c r="C39" s="32">
        <v>25076739.97</v>
      </c>
      <c r="D39" s="32">
        <v>15157708.63</v>
      </c>
      <c r="E39" s="32">
        <v>14059996.29</v>
      </c>
      <c r="F39" s="18">
        <f t="shared" si="4"/>
        <v>0.6044529172505513</v>
      </c>
      <c r="G39" s="19">
        <f t="shared" si="5"/>
        <v>1.0780734444987539</v>
      </c>
    </row>
    <row r="40" spans="1:7" ht="12.75">
      <c r="A40" s="15" t="s">
        <v>159</v>
      </c>
      <c r="B40" s="16" t="s">
        <v>158</v>
      </c>
      <c r="C40" s="32">
        <v>5400000</v>
      </c>
      <c r="D40" s="32">
        <v>5341163.13</v>
      </c>
      <c r="E40" s="32">
        <v>0</v>
      </c>
      <c r="F40" s="18">
        <f t="shared" si="4"/>
        <v>0.9891042833333333</v>
      </c>
      <c r="G40" s="19">
        <v>0</v>
      </c>
    </row>
    <row r="41" spans="1:7" ht="12.75">
      <c r="A41" s="15" t="s">
        <v>10</v>
      </c>
      <c r="B41" s="16" t="s">
        <v>11</v>
      </c>
      <c r="C41" s="32">
        <v>200000</v>
      </c>
      <c r="D41" s="32">
        <v>0</v>
      </c>
      <c r="E41" s="32">
        <v>0</v>
      </c>
      <c r="F41" s="18">
        <f t="shared" si="4"/>
        <v>0</v>
      </c>
      <c r="G41" s="19">
        <v>0</v>
      </c>
    </row>
    <row r="42" spans="1:7" ht="12.75">
      <c r="A42" s="15" t="s">
        <v>12</v>
      </c>
      <c r="B42" s="16" t="s">
        <v>13</v>
      </c>
      <c r="C42" s="32">
        <v>48116271.67</v>
      </c>
      <c r="D42" s="32">
        <v>30525754.1</v>
      </c>
      <c r="E42" s="32">
        <v>29157126.12</v>
      </c>
      <c r="F42" s="18">
        <f t="shared" si="4"/>
        <v>0.6344164466722906</v>
      </c>
      <c r="G42" s="19">
        <f t="shared" si="5"/>
        <v>1.0469397420845672</v>
      </c>
    </row>
    <row r="43" spans="1:7" ht="12.75">
      <c r="A43" s="20" t="s">
        <v>82</v>
      </c>
      <c r="B43" s="21" t="s">
        <v>83</v>
      </c>
      <c r="C43" s="22">
        <f>C44</f>
        <v>6569100</v>
      </c>
      <c r="D43" s="22">
        <f>D44</f>
        <v>4934832.5</v>
      </c>
      <c r="E43" s="22">
        <f>E44</f>
        <v>4428493.37</v>
      </c>
      <c r="F43" s="23">
        <f t="shared" si="4"/>
        <v>0.7512189645461327</v>
      </c>
      <c r="G43" s="24">
        <f t="shared" si="5"/>
        <v>1.1143366575707438</v>
      </c>
    </row>
    <row r="44" spans="1:7" ht="22.5">
      <c r="A44" s="15" t="s">
        <v>84</v>
      </c>
      <c r="B44" s="16" t="s">
        <v>85</v>
      </c>
      <c r="C44" s="17">
        <v>6569100</v>
      </c>
      <c r="D44" s="17">
        <v>4934832.5</v>
      </c>
      <c r="E44" s="17">
        <v>4428493.37</v>
      </c>
      <c r="F44" s="18">
        <f t="shared" si="4"/>
        <v>0.7512189645461327</v>
      </c>
      <c r="G44" s="19">
        <f t="shared" si="5"/>
        <v>1.1143366575707438</v>
      </c>
    </row>
    <row r="45" spans="1:7" ht="12.75">
      <c r="A45" s="20" t="s">
        <v>86</v>
      </c>
      <c r="B45" s="21" t="s">
        <v>87</v>
      </c>
      <c r="C45" s="22">
        <f>SUM(C46:C50)</f>
        <v>82939855.38</v>
      </c>
      <c r="D45" s="22">
        <f>SUM(D46:D50)</f>
        <v>32623088.419999998</v>
      </c>
      <c r="E45" s="22">
        <f>SUM(E46:E50)</f>
        <v>46520855.739999995</v>
      </c>
      <c r="F45" s="23">
        <f t="shared" si="4"/>
        <v>0.39333428145652016</v>
      </c>
      <c r="G45" s="24">
        <f t="shared" si="5"/>
        <v>0.701257272702095</v>
      </c>
    </row>
    <row r="46" spans="1:7" ht="12.75">
      <c r="A46" s="15" t="s">
        <v>88</v>
      </c>
      <c r="B46" s="16" t="s">
        <v>89</v>
      </c>
      <c r="C46" s="32">
        <v>5773820.89</v>
      </c>
      <c r="D46" s="32">
        <v>3786863.78</v>
      </c>
      <c r="E46" s="32">
        <v>3492281.25</v>
      </c>
      <c r="F46" s="18">
        <f t="shared" si="4"/>
        <v>0.6558678996362147</v>
      </c>
      <c r="G46" s="19">
        <f t="shared" si="5"/>
        <v>1.0843524644528557</v>
      </c>
    </row>
    <row r="47" spans="1:7" ht="12.75">
      <c r="A47" s="15" t="s">
        <v>90</v>
      </c>
      <c r="B47" s="16" t="s">
        <v>91</v>
      </c>
      <c r="C47" s="32">
        <v>1104523.89</v>
      </c>
      <c r="D47" s="32">
        <v>651692.99</v>
      </c>
      <c r="E47" s="32">
        <v>601862.1</v>
      </c>
      <c r="F47" s="18">
        <f t="shared" si="4"/>
        <v>0.5900216336651624</v>
      </c>
      <c r="G47" s="19">
        <f t="shared" si="5"/>
        <v>1.082794530507902</v>
      </c>
    </row>
    <row r="48" spans="1:7" ht="12.75">
      <c r="A48" s="33" t="s">
        <v>142</v>
      </c>
      <c r="B48" s="31" t="s">
        <v>141</v>
      </c>
      <c r="C48" s="32">
        <v>2374701.04</v>
      </c>
      <c r="D48" s="32">
        <v>1472521.97</v>
      </c>
      <c r="E48" s="32">
        <v>2757590.84</v>
      </c>
      <c r="F48" s="18">
        <f t="shared" si="4"/>
        <v>0.6200873058109243</v>
      </c>
      <c r="G48" s="19">
        <f t="shared" si="5"/>
        <v>0.5339885630023343</v>
      </c>
    </row>
    <row r="49" spans="1:7" ht="12.75">
      <c r="A49" s="15" t="s">
        <v>92</v>
      </c>
      <c r="B49" s="16" t="s">
        <v>93</v>
      </c>
      <c r="C49" s="32">
        <v>46815977.86</v>
      </c>
      <c r="D49" s="32">
        <v>12133307.23</v>
      </c>
      <c r="E49" s="32">
        <v>27411588.22</v>
      </c>
      <c r="F49" s="18">
        <f t="shared" si="4"/>
        <v>0.2591702189001334</v>
      </c>
      <c r="G49" s="19">
        <f t="shared" si="5"/>
        <v>0.442634229458741</v>
      </c>
    </row>
    <row r="50" spans="1:7" ht="12.75">
      <c r="A50" s="15" t="s">
        <v>94</v>
      </c>
      <c r="B50" s="16" t="s">
        <v>95</v>
      </c>
      <c r="C50" s="32">
        <v>26870831.7</v>
      </c>
      <c r="D50" s="32">
        <v>14578702.45</v>
      </c>
      <c r="E50" s="32">
        <v>12257533.33</v>
      </c>
      <c r="F50" s="18">
        <f t="shared" si="4"/>
        <v>0.5425474958410015</v>
      </c>
      <c r="G50" s="19">
        <f t="shared" si="5"/>
        <v>1.18936673941722</v>
      </c>
    </row>
    <row r="51" spans="1:7" ht="12.75">
      <c r="A51" s="20" t="s">
        <v>96</v>
      </c>
      <c r="B51" s="21" t="s">
        <v>97</v>
      </c>
      <c r="C51" s="34">
        <f>SUM(C52:C55)</f>
        <v>108427218.93</v>
      </c>
      <c r="D51" s="34">
        <f>SUM(D52:D55)</f>
        <v>30736518.9</v>
      </c>
      <c r="E51" s="34">
        <f>SUM(E52:E55)</f>
        <v>52116652.15</v>
      </c>
      <c r="F51" s="23">
        <f t="shared" si="4"/>
        <v>0.2834760423011801</v>
      </c>
      <c r="G51" s="24">
        <f t="shared" si="5"/>
        <v>0.589763878376827</v>
      </c>
    </row>
    <row r="52" spans="1:7" ht="12.75">
      <c r="A52" s="15" t="s">
        <v>98</v>
      </c>
      <c r="B52" s="16" t="s">
        <v>99</v>
      </c>
      <c r="C52" s="32">
        <v>79610322.29</v>
      </c>
      <c r="D52" s="32">
        <v>20991601.47</v>
      </c>
      <c r="E52" s="32">
        <v>42455673.28</v>
      </c>
      <c r="F52" s="18">
        <f t="shared" si="4"/>
        <v>0.2636793931512169</v>
      </c>
      <c r="G52" s="19">
        <f t="shared" si="5"/>
        <v>0.4944357219719022</v>
      </c>
    </row>
    <row r="53" spans="1:7" ht="12.75">
      <c r="A53" s="15" t="s">
        <v>123</v>
      </c>
      <c r="B53" s="16" t="s">
        <v>124</v>
      </c>
      <c r="C53" s="32">
        <v>8881700</v>
      </c>
      <c r="D53" s="32">
        <v>5301557.06</v>
      </c>
      <c r="E53" s="32">
        <v>4176239.01</v>
      </c>
      <c r="F53" s="18">
        <f t="shared" si="4"/>
        <v>0.5969079185291104</v>
      </c>
      <c r="G53" s="19">
        <f t="shared" si="5"/>
        <v>1.2694572909513624</v>
      </c>
    </row>
    <row r="54" spans="1:7" ht="12.75">
      <c r="A54" s="15" t="s">
        <v>125</v>
      </c>
      <c r="B54" s="16" t="s">
        <v>126</v>
      </c>
      <c r="C54" s="32">
        <v>11248663.6</v>
      </c>
      <c r="D54" s="32">
        <v>0</v>
      </c>
      <c r="E54" s="32">
        <v>1176488.91</v>
      </c>
      <c r="F54" s="18">
        <f t="shared" si="4"/>
        <v>0</v>
      </c>
      <c r="G54" s="19">
        <f t="shared" si="5"/>
        <v>0</v>
      </c>
    </row>
    <row r="55" spans="1:7" ht="12.75">
      <c r="A55" s="15" t="s">
        <v>100</v>
      </c>
      <c r="B55" s="16" t="s">
        <v>101</v>
      </c>
      <c r="C55" s="32">
        <v>8686533.04</v>
      </c>
      <c r="D55" s="32">
        <v>4443360.37</v>
      </c>
      <c r="E55" s="32">
        <v>4308250.95</v>
      </c>
      <c r="F55" s="18">
        <f t="shared" si="4"/>
        <v>0.5115228767955047</v>
      </c>
      <c r="G55" s="19">
        <f t="shared" si="5"/>
        <v>1.031360619789337</v>
      </c>
    </row>
    <row r="56" spans="1:7" ht="12.75">
      <c r="A56" s="20" t="s">
        <v>102</v>
      </c>
      <c r="B56" s="21" t="s">
        <v>103</v>
      </c>
      <c r="C56" s="22">
        <f>SUM(C57:C57)</f>
        <v>698400</v>
      </c>
      <c r="D56" s="22">
        <f>SUM(D57:D57)</f>
        <v>404371.87</v>
      </c>
      <c r="E56" s="22">
        <f>SUM(E57:E57)</f>
        <v>395421.8</v>
      </c>
      <c r="F56" s="23">
        <f t="shared" si="4"/>
        <v>0.5789975229095075</v>
      </c>
      <c r="G56" s="24">
        <f t="shared" si="5"/>
        <v>1.0226342351382751</v>
      </c>
    </row>
    <row r="57" spans="1:7" ht="12.75">
      <c r="A57" s="15" t="s">
        <v>104</v>
      </c>
      <c r="B57" s="16" t="s">
        <v>105</v>
      </c>
      <c r="C57" s="17">
        <v>698400</v>
      </c>
      <c r="D57" s="17">
        <v>404371.87</v>
      </c>
      <c r="E57" s="17">
        <v>395421.8</v>
      </c>
      <c r="F57" s="18">
        <f t="shared" si="4"/>
        <v>0.5789975229095075</v>
      </c>
      <c r="G57" s="19">
        <f t="shared" si="5"/>
        <v>1.0226342351382751</v>
      </c>
    </row>
    <row r="58" spans="1:7" ht="12.75">
      <c r="A58" s="20" t="s">
        <v>106</v>
      </c>
      <c r="B58" s="21" t="s">
        <v>107</v>
      </c>
      <c r="C58" s="22">
        <f>SUM(C59:C63)</f>
        <v>1091058428.1100001</v>
      </c>
      <c r="D58" s="22">
        <f>SUM(D59:D63)</f>
        <v>749754470.73</v>
      </c>
      <c r="E58" s="22">
        <f>SUM(E59:E63)</f>
        <v>680611200.72</v>
      </c>
      <c r="F58" s="23">
        <f t="shared" si="4"/>
        <v>0.687180861641637</v>
      </c>
      <c r="G58" s="24">
        <f t="shared" si="5"/>
        <v>1.101589967865435</v>
      </c>
    </row>
    <row r="59" spans="1:7" ht="12.75">
      <c r="A59" s="15" t="s">
        <v>108</v>
      </c>
      <c r="B59" s="16" t="s">
        <v>109</v>
      </c>
      <c r="C59" s="32">
        <v>366402407.32</v>
      </c>
      <c r="D59" s="32">
        <v>259584213.74</v>
      </c>
      <c r="E59" s="32">
        <v>230684638.96</v>
      </c>
      <c r="F59" s="18">
        <f t="shared" si="4"/>
        <v>0.7084675443010678</v>
      </c>
      <c r="G59" s="19">
        <f t="shared" si="5"/>
        <v>1.1252774129664138</v>
      </c>
    </row>
    <row r="60" spans="1:7" ht="12.75">
      <c r="A60" s="15" t="s">
        <v>110</v>
      </c>
      <c r="B60" s="16" t="s">
        <v>111</v>
      </c>
      <c r="C60" s="32">
        <v>639443007.14</v>
      </c>
      <c r="D60" s="32">
        <v>435909848.22</v>
      </c>
      <c r="E60" s="32">
        <v>391603924.94</v>
      </c>
      <c r="F60" s="18">
        <f t="shared" si="4"/>
        <v>0.6817024243797254</v>
      </c>
      <c r="G60" s="19">
        <f t="shared" si="5"/>
        <v>1.1131396302700194</v>
      </c>
    </row>
    <row r="61" spans="1:7" ht="12.75">
      <c r="A61" s="15" t="s">
        <v>112</v>
      </c>
      <c r="B61" s="16" t="s">
        <v>113</v>
      </c>
      <c r="C61" s="32">
        <v>43084911.24</v>
      </c>
      <c r="D61" s="32">
        <v>28609540.68</v>
      </c>
      <c r="E61" s="32">
        <v>34975252.72</v>
      </c>
      <c r="F61" s="18">
        <f t="shared" si="4"/>
        <v>0.664026914680955</v>
      </c>
      <c r="G61" s="19">
        <f t="shared" si="5"/>
        <v>0.8179938229192587</v>
      </c>
    </row>
    <row r="62" spans="1:7" ht="12.75">
      <c r="A62" s="15" t="s">
        <v>114</v>
      </c>
      <c r="B62" s="16" t="s">
        <v>115</v>
      </c>
      <c r="C62" s="32">
        <v>5006406</v>
      </c>
      <c r="D62" s="32">
        <v>3654350</v>
      </c>
      <c r="E62" s="32">
        <v>3251112</v>
      </c>
      <c r="F62" s="18">
        <f t="shared" si="4"/>
        <v>0.7299348075245995</v>
      </c>
      <c r="G62" s="19">
        <f t="shared" si="5"/>
        <v>1.1240307931563107</v>
      </c>
    </row>
    <row r="63" spans="1:7" ht="12.75">
      <c r="A63" s="15" t="s">
        <v>14</v>
      </c>
      <c r="B63" s="16" t="s">
        <v>15</v>
      </c>
      <c r="C63" s="32">
        <v>37121696.41</v>
      </c>
      <c r="D63" s="32">
        <v>21996518.09</v>
      </c>
      <c r="E63" s="32">
        <v>20096272.1</v>
      </c>
      <c r="F63" s="18">
        <f t="shared" si="4"/>
        <v>0.5925515323182937</v>
      </c>
      <c r="G63" s="19">
        <f t="shared" si="5"/>
        <v>1.0945571387839637</v>
      </c>
    </row>
    <row r="64" spans="1:7" ht="12.75">
      <c r="A64" s="20" t="s">
        <v>16</v>
      </c>
      <c r="B64" s="21" t="s">
        <v>17</v>
      </c>
      <c r="C64" s="22">
        <f>SUM(C65:C66)</f>
        <v>154249166.3</v>
      </c>
      <c r="D64" s="22">
        <f>SUM(D65:D66)</f>
        <v>101019806.97</v>
      </c>
      <c r="E64" s="22">
        <f>SUM(E65:E66)</f>
        <v>112862111.2</v>
      </c>
      <c r="F64" s="23">
        <f t="shared" si="4"/>
        <v>0.6549131473004272</v>
      </c>
      <c r="G64" s="24">
        <f t="shared" si="5"/>
        <v>0.8950728096073397</v>
      </c>
    </row>
    <row r="65" spans="1:7" ht="12.75">
      <c r="A65" s="15" t="s">
        <v>18</v>
      </c>
      <c r="B65" s="16" t="s">
        <v>19</v>
      </c>
      <c r="C65" s="17">
        <v>138500097.08</v>
      </c>
      <c r="D65" s="17">
        <v>90858892.52</v>
      </c>
      <c r="E65" s="17">
        <v>103669133.29</v>
      </c>
      <c r="F65" s="18">
        <f t="shared" si="4"/>
        <v>0.656020424790882</v>
      </c>
      <c r="G65" s="19">
        <f t="shared" si="5"/>
        <v>0.8764314857908078</v>
      </c>
    </row>
    <row r="66" spans="1:7" ht="12.75">
      <c r="A66" s="15" t="s">
        <v>20</v>
      </c>
      <c r="B66" s="16" t="s">
        <v>21</v>
      </c>
      <c r="C66" s="17">
        <v>15749069.22</v>
      </c>
      <c r="D66" s="17">
        <v>10160914.45</v>
      </c>
      <c r="E66" s="17">
        <v>9192977.91</v>
      </c>
      <c r="F66" s="18">
        <f t="shared" si="4"/>
        <v>0.6451755534286743</v>
      </c>
      <c r="G66" s="19">
        <f t="shared" si="5"/>
        <v>1.105290858900802</v>
      </c>
    </row>
    <row r="67" spans="1:7" ht="12.75">
      <c r="A67" s="20" t="s">
        <v>22</v>
      </c>
      <c r="B67" s="21" t="s">
        <v>23</v>
      </c>
      <c r="C67" s="22">
        <f>SUM(C68:C68)</f>
        <v>727914</v>
      </c>
      <c r="D67" s="22">
        <f>SUM(D68:D68)</f>
        <v>507334</v>
      </c>
      <c r="E67" s="22">
        <f>SUM(E68:E68)</f>
        <v>429724</v>
      </c>
      <c r="F67" s="23">
        <f t="shared" si="4"/>
        <v>0.696969696969697</v>
      </c>
      <c r="G67" s="24">
        <f t="shared" si="5"/>
        <v>1.1806042948497175</v>
      </c>
    </row>
    <row r="68" spans="1:7" ht="12.75">
      <c r="A68" s="15" t="s">
        <v>24</v>
      </c>
      <c r="B68" s="16" t="s">
        <v>25</v>
      </c>
      <c r="C68" s="17">
        <v>727914</v>
      </c>
      <c r="D68" s="17">
        <v>507334</v>
      </c>
      <c r="E68" s="17">
        <v>429724</v>
      </c>
      <c r="F68" s="18">
        <f t="shared" si="4"/>
        <v>0.696969696969697</v>
      </c>
      <c r="G68" s="19">
        <f t="shared" si="5"/>
        <v>1.1806042948497175</v>
      </c>
    </row>
    <row r="69" spans="1:7" ht="12.75">
      <c r="A69" s="20" t="s">
        <v>26</v>
      </c>
      <c r="B69" s="21" t="s">
        <v>27</v>
      </c>
      <c r="C69" s="22">
        <f>SUM(C70:C73)</f>
        <v>50767564.620000005</v>
      </c>
      <c r="D69" s="22">
        <f>SUM(D70:D73)</f>
        <v>39432090.099999994</v>
      </c>
      <c r="E69" s="22">
        <f>SUM(E70:E73)</f>
        <v>34776782.79</v>
      </c>
      <c r="F69" s="23">
        <f t="shared" si="4"/>
        <v>0.7767181741955301</v>
      </c>
      <c r="G69" s="24">
        <f t="shared" si="5"/>
        <v>1.1338625064345693</v>
      </c>
    </row>
    <row r="70" spans="1:7" ht="12.75">
      <c r="A70" s="15" t="s">
        <v>28</v>
      </c>
      <c r="B70" s="16" t="s">
        <v>29</v>
      </c>
      <c r="C70" s="32">
        <v>1235100</v>
      </c>
      <c r="D70" s="32">
        <v>795321.91</v>
      </c>
      <c r="E70" s="32">
        <v>851177.31</v>
      </c>
      <c r="F70" s="18">
        <f t="shared" si="4"/>
        <v>0.6439332118856773</v>
      </c>
      <c r="G70" s="19">
        <f t="shared" si="5"/>
        <v>0.9343786549009395</v>
      </c>
    </row>
    <row r="71" spans="1:7" ht="12.75">
      <c r="A71" s="15" t="s">
        <v>30</v>
      </c>
      <c r="B71" s="16" t="s">
        <v>31</v>
      </c>
      <c r="C71" s="32">
        <v>29768264.62</v>
      </c>
      <c r="D71" s="32">
        <v>26663334.54</v>
      </c>
      <c r="E71" s="32">
        <v>21265758.09</v>
      </c>
      <c r="F71" s="18">
        <f t="shared" si="4"/>
        <v>0.8956966380259219</v>
      </c>
      <c r="G71" s="19">
        <f t="shared" si="5"/>
        <v>1.2538153790312396</v>
      </c>
    </row>
    <row r="72" spans="1:7" ht="12.75">
      <c r="A72" s="15" t="s">
        <v>68</v>
      </c>
      <c r="B72" s="16" t="s">
        <v>69</v>
      </c>
      <c r="C72" s="32">
        <v>13524300</v>
      </c>
      <c r="D72" s="32">
        <v>8049249.78</v>
      </c>
      <c r="E72" s="32">
        <v>9199751.56</v>
      </c>
      <c r="F72" s="18">
        <f t="shared" si="4"/>
        <v>0.5951694194893636</v>
      </c>
      <c r="G72" s="19">
        <f t="shared" si="5"/>
        <v>0.8749420815881249</v>
      </c>
    </row>
    <row r="73" spans="1:7" ht="12.75">
      <c r="A73" s="15" t="s">
        <v>70</v>
      </c>
      <c r="B73" s="16" t="s">
        <v>71</v>
      </c>
      <c r="C73" s="32">
        <v>6239900</v>
      </c>
      <c r="D73" s="32">
        <v>3924183.87</v>
      </c>
      <c r="E73" s="32">
        <v>3460095.83</v>
      </c>
      <c r="F73" s="18">
        <f t="shared" si="4"/>
        <v>0.6288856984887579</v>
      </c>
      <c r="G73" s="19">
        <f t="shared" si="5"/>
        <v>1.1341257765106465</v>
      </c>
    </row>
    <row r="74" spans="1:7" ht="22.5">
      <c r="A74" s="20" t="s">
        <v>72</v>
      </c>
      <c r="B74" s="21" t="s">
        <v>73</v>
      </c>
      <c r="C74" s="22">
        <f>SUM(C75:C77)</f>
        <v>461756842.21</v>
      </c>
      <c r="D74" s="22">
        <f>SUM(D75:D77)</f>
        <v>259302256.02999997</v>
      </c>
      <c r="E74" s="22">
        <f>SUM(E75:E77)</f>
        <v>31267459.490000002</v>
      </c>
      <c r="F74" s="23">
        <f t="shared" si="4"/>
        <v>0.56155585002046</v>
      </c>
      <c r="G74" s="24" t="s">
        <v>165</v>
      </c>
    </row>
    <row r="75" spans="1:7" ht="12.75">
      <c r="A75" s="15" t="s">
        <v>74</v>
      </c>
      <c r="B75" s="16" t="s">
        <v>75</v>
      </c>
      <c r="C75" s="32">
        <v>51918897.16</v>
      </c>
      <c r="D75" s="32">
        <v>27812597.08</v>
      </c>
      <c r="E75" s="32">
        <v>25169513.67</v>
      </c>
      <c r="F75" s="18">
        <f t="shared" si="4"/>
        <v>0.5356931406745621</v>
      </c>
      <c r="G75" s="19">
        <f t="shared" si="5"/>
        <v>1.1050113023498875</v>
      </c>
    </row>
    <row r="76" spans="1:7" ht="12.75">
      <c r="A76" s="15" t="s">
        <v>127</v>
      </c>
      <c r="B76" s="16" t="s">
        <v>128</v>
      </c>
      <c r="C76" s="32">
        <v>1274666.67</v>
      </c>
      <c r="D76" s="32">
        <v>196740</v>
      </c>
      <c r="E76" s="32">
        <v>455382.69</v>
      </c>
      <c r="F76" s="18">
        <f t="shared" si="4"/>
        <v>0.15434623390599836</v>
      </c>
      <c r="G76" s="19">
        <f t="shared" si="5"/>
        <v>0.43203223205519736</v>
      </c>
    </row>
    <row r="77" spans="1:7" ht="22.5">
      <c r="A77" s="15" t="s">
        <v>129</v>
      </c>
      <c r="B77" s="16" t="s">
        <v>130</v>
      </c>
      <c r="C77" s="32">
        <v>408563278.38</v>
      </c>
      <c r="D77" s="32">
        <v>231292918.95</v>
      </c>
      <c r="E77" s="32">
        <v>5642563.13</v>
      </c>
      <c r="F77" s="18">
        <f t="shared" si="4"/>
        <v>0.5661128427084852</v>
      </c>
      <c r="G77" s="19" t="s">
        <v>166</v>
      </c>
    </row>
    <row r="78" spans="1:7" ht="12.75">
      <c r="A78" s="20" t="s">
        <v>131</v>
      </c>
      <c r="B78" s="21" t="s">
        <v>133</v>
      </c>
      <c r="C78" s="22">
        <f>C79</f>
        <v>0</v>
      </c>
      <c r="D78" s="22">
        <f>D79</f>
        <v>0</v>
      </c>
      <c r="E78" s="22">
        <f>E79</f>
        <v>78946.57</v>
      </c>
      <c r="F78" s="23">
        <v>0</v>
      </c>
      <c r="G78" s="24">
        <f t="shared" si="5"/>
        <v>0</v>
      </c>
    </row>
    <row r="79" spans="1:7" ht="12.75">
      <c r="A79" s="15" t="s">
        <v>132</v>
      </c>
      <c r="B79" s="16" t="s">
        <v>134</v>
      </c>
      <c r="C79" s="17">
        <v>0</v>
      </c>
      <c r="D79" s="17">
        <v>0</v>
      </c>
      <c r="E79" s="17">
        <v>78946.57</v>
      </c>
      <c r="F79" s="18">
        <v>0</v>
      </c>
      <c r="G79" s="19">
        <f t="shared" si="5"/>
        <v>0</v>
      </c>
    </row>
    <row r="80" spans="1:7" ht="22.5">
      <c r="A80" s="20" t="s">
        <v>76</v>
      </c>
      <c r="B80" s="21" t="s">
        <v>77</v>
      </c>
      <c r="C80" s="22">
        <f>SUM(C81:C82)</f>
        <v>64967290</v>
      </c>
      <c r="D80" s="22">
        <f>SUM(D81:D82)</f>
        <v>37720321</v>
      </c>
      <c r="E80" s="22">
        <f>SUM(E81:E82)</f>
        <v>48822777.8</v>
      </c>
      <c r="F80" s="23">
        <f t="shared" si="4"/>
        <v>0.5806048089738698</v>
      </c>
      <c r="G80" s="24">
        <f t="shared" si="5"/>
        <v>0.7725967816603831</v>
      </c>
    </row>
    <row r="81" spans="1:7" ht="22.5">
      <c r="A81" s="15" t="s">
        <v>78</v>
      </c>
      <c r="B81" s="16" t="s">
        <v>79</v>
      </c>
      <c r="C81" s="17">
        <v>40705300</v>
      </c>
      <c r="D81" s="17">
        <v>30094600</v>
      </c>
      <c r="E81" s="17">
        <v>31817900</v>
      </c>
      <c r="F81" s="18">
        <f t="shared" si="4"/>
        <v>0.7393287851950483</v>
      </c>
      <c r="G81" s="19">
        <f t="shared" si="5"/>
        <v>0.945838663142445</v>
      </c>
    </row>
    <row r="82" spans="1:7" ht="12.75">
      <c r="A82" s="35" t="s">
        <v>80</v>
      </c>
      <c r="B82" s="36" t="s">
        <v>81</v>
      </c>
      <c r="C82" s="37">
        <v>24261990</v>
      </c>
      <c r="D82" s="37">
        <v>7625721</v>
      </c>
      <c r="E82" s="37">
        <v>17004877.8</v>
      </c>
      <c r="F82" s="38">
        <f t="shared" si="4"/>
        <v>0.31430731774269133</v>
      </c>
      <c r="G82" s="39">
        <f t="shared" si="5"/>
        <v>0.4484431519995986</v>
      </c>
    </row>
    <row r="83" spans="1:7" ht="17.25" customHeight="1">
      <c r="A83" s="40" t="s">
        <v>160</v>
      </c>
      <c r="B83" s="41" t="s">
        <v>161</v>
      </c>
      <c r="C83" s="42">
        <f>C8-C33</f>
        <v>-75197073.06999993</v>
      </c>
      <c r="D83" s="42">
        <f>D8-D33</f>
        <v>89651408.50999975</v>
      </c>
      <c r="E83" s="42">
        <f>E8-E33</f>
        <v>76241697.90999985</v>
      </c>
      <c r="F83" s="43"/>
      <c r="G83" s="43"/>
    </row>
    <row r="84" spans="3:5" ht="12.75">
      <c r="C84" s="12"/>
      <c r="D84" s="12"/>
      <c r="E84" s="12"/>
    </row>
  </sheetData>
  <sheetProtection/>
  <mergeCells count="3">
    <mergeCell ref="A1:G1"/>
    <mergeCell ref="B2:C2"/>
    <mergeCell ref="B3:C3"/>
  </mergeCells>
  <printOptions/>
  <pageMargins left="0.7874015748031497" right="0.31496062992125984" top="0.03937007874015748" bottom="0" header="0.3937007874015748" footer="0.3937007874015748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fonh_2</cp:lastModifiedBy>
  <cp:lastPrinted>2022-10-19T09:24:29Z</cp:lastPrinted>
  <dcterms:created xsi:type="dcterms:W3CDTF">2017-04-12T07:57:01Z</dcterms:created>
  <dcterms:modified xsi:type="dcterms:W3CDTF">2022-10-19T11:25:32Z</dcterms:modified>
  <cp:category/>
  <cp:version/>
  <cp:contentType/>
  <cp:contentStatus/>
</cp:coreProperties>
</file>