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Аналитика 9 месяцев 2023 года" sheetId="1" r:id="rId1"/>
  </sheets>
  <definedNames>
    <definedName name="__bookmark_1">'Аналитика 9 месяцев 2023 года'!$A$1:$H$5</definedName>
    <definedName name="__bookmark_2">'Аналитика 9 месяцев 2023 года'!$A$6:$H$28</definedName>
    <definedName name="__bookmark_4">#REF!</definedName>
    <definedName name="__bookmark_5">#REF!</definedName>
    <definedName name="__bookmark_6">#REF!</definedName>
    <definedName name="_xlnm.Print_Titles" localSheetId="0">'Аналитика 9 месяцев 2023 года'!$6:$8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<sst xmlns="http://schemas.openxmlformats.org/spreadsheetml/2006/main" count="175" uniqueCount="173">
  <si>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</si>
  <si>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</si>
  <si>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</si>
  <si>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</si>
  <si>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</si>
  <si>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</si>
  <si>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</si>
  <si>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</si>
  <si>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</si>
  <si>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</si>
  <si>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Резервные фонды</t>
  </si>
  <si>
    <t>000 0111 0000000000 000</t>
  </si>
  <si>
    <t>Другие общегосударственные вопросы</t>
  </si>
  <si>
    <t>000 0113 0000000000 000</t>
  </si>
  <si>
    <t>Другие вопросы в области образования</t>
  </si>
  <si>
    <t>000 0709 0000000000 000</t>
  </si>
  <si>
    <t>КУЛЬТУРА, КИНЕМАТОГРАФИЯ</t>
  </si>
  <si>
    <t>000 0800 0000000000 000</t>
  </si>
  <si>
    <t>Культура</t>
  </si>
  <si>
    <t>000 0801 0000000000 000</t>
  </si>
  <si>
    <t>Другие вопросы в области культуры, кинематографии</t>
  </si>
  <si>
    <t>000 0804 0000000000 000</t>
  </si>
  <si>
    <t>ЗДРАВООХРАНЕНИЕ</t>
  </si>
  <si>
    <t>000 0900 0000000000 000</t>
  </si>
  <si>
    <t>Санитарно-эпидемиологическое благополучие</t>
  </si>
  <si>
    <t>000 0907 0000000000 000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</si>
  <si>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</si>
  <si>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</si>
  <si>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</si>
  <si>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</si>
  <si>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населения</t>
  </si>
  <si>
    <t>000 1003 0000000000 000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</si>
  <si>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</si>
  <si>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</si>
  <si>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</si>
  <si>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</si>
  <si>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</si>
  <si>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</si>
  <si>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</si>
  <si>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5</t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</si>
  <si>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</si>
  <si>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</si>
  <si>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</si>
  <si>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</si>
  <si>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</si>
  <si>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НАЛОГИ НА ТОВАРЫ (РАБОТЫ, УСЛУГИ), РЕАЛИЗУЕМЫЕ НА ТЕРРИТОРИИ РОССИЙСКОЙ ФЕДЕРАЦИИ</t>
  </si>
  <si>
    <t>000 10300000000000000</t>
  </si>
  <si>
    <t>НАЛОГИ НА СОВОКУПНЫЙ ДОХОД</t>
  </si>
  <si>
    <t>000 10500000000000000</t>
  </si>
  <si>
    <t>ГОСУДАРСТВЕННАЯ ПОШЛИНА</t>
  </si>
  <si>
    <t>000 10800000000000000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</si>
  <si>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</si>
  <si>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</si>
  <si>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ПЛАТЕЖИ ПРИ ПОЛЬЗОВАНИИ ПРИРОДНЫМИ РЕСУРСАМИ</t>
  </si>
  <si>
    <t>000 11200000000000000</t>
  </si>
  <si>
    <t>000 11300000000000000</t>
  </si>
  <si>
    <t>ДОХОДЫ ОТ ПРОДАЖИ МАТЕРИАЛЬНЫХ И НЕМАТЕРИАЛЬНЫХ АКТИВОВ</t>
  </si>
  <si>
    <t>000 11400000000000000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</si>
  <si>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</si>
  <si>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</si>
  <si>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</si>
  <si>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</si>
  <si>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</si>
  <si>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</si>
  <si>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</si>
  <si>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</si>
  <si>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</si>
  <si>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</si>
  <si>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</si>
  <si>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</si>
  <si>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Охрана семьи и детства</t>
  </si>
  <si>
    <t>000 1004 0000000000 000</t>
  </si>
  <si>
    <t>Другие вопросы в области социальной политики</t>
  </si>
  <si>
    <t>000 1006 0000000000 000</t>
  </si>
  <si>
    <t>ФИЗИЧЕСКАЯ КУЛЬТУРА И СПОРТ</t>
  </si>
  <si>
    <t>000 1100 0000000000 000</t>
  </si>
  <si>
    <t>Массовый спорт</t>
  </si>
  <si>
    <t>000 1102 0000000000 000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</si>
  <si>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</si>
  <si>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</si>
  <si>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</si>
  <si>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</si>
  <si>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Иные дотации</t>
  </si>
  <si>
    <t>000 1402 0000000000 000</t>
  </si>
  <si>
    <t>Результат кассового исполнения бюджета (дефицит/профицит)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</si>
  <si>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</si>
  <si>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</si>
  <si>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</si>
  <si>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</si>
  <si>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Общеэкономические вопросы</t>
  </si>
  <si>
    <t>000 0401 0000000000 000</t>
  </si>
  <si>
    <t>Сельское хозяйство и рыболовство</t>
  </si>
  <si>
    <t>000 0405 0000000000 000</t>
  </si>
  <si>
    <t>Дорожное хозяйство (дорожные фонды)</t>
  </si>
  <si>
    <t>000 0409 0000000000 000</t>
  </si>
  <si>
    <t>Другие вопросы в области национальной экономики</t>
  </si>
  <si>
    <t>000 0412 0000000000 000</t>
  </si>
  <si>
    <t>ЖИЛИЩНО-КОММУНАЛЬНОЕ ХОЗЯЙСТВО</t>
  </si>
  <si>
    <t>000 0500 0000000000 000</t>
  </si>
  <si>
    <t>Жилищное хозяйство</t>
  </si>
  <si>
    <t>000 0501 0000000000 000</t>
  </si>
  <si>
    <t>Другие вопросы в области жилищно-коммунального хозяйства</t>
  </si>
  <si>
    <t>000 0505 0000000000 000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</si>
  <si>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</si>
  <si>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</si>
  <si>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</si>
  <si>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</si>
  <si>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ОБРАЗОВАНИЕ</t>
  </si>
  <si>
    <t>000 0700 0000000000 000</t>
  </si>
  <si>
    <t>Дошкольное образование</t>
  </si>
  <si>
    <t>000 0701 0000000000 000</t>
  </si>
  <si>
    <t>Общее образование</t>
  </si>
  <si>
    <t>000 0702 0000000000 000</t>
  </si>
  <si>
    <t>Дополнительное образование детей</t>
  </si>
  <si>
    <t>000 0703 0000000000 000</t>
  </si>
  <si>
    <t>Молодежная политика</t>
  </si>
  <si>
    <t>000 0707 0000000000 000</t>
  </si>
  <si>
    <t>Расходы бюджета - ВСЕГО 
в том числе:</t>
  </si>
  <si>
    <t>Доходы бюджета - ВСЕГО: 
в том числе:</t>
  </si>
  <si>
    <t>ВОЗВРАТ ОСТАТКОВ СУБСИДИЙ, СУБВЕНЦИЙ И ИНЫХ МЕЖБЮДЖЕТНЫХ ТРАНСФЕРТОВ, ИМЕЮЩИХ ЦЕЛЕВОЕ НАЗНАЧЕНИЕ, ПРОШЛЫХ ЛЕТ</t>
  </si>
  <si>
    <t>Судебная система</t>
  </si>
  <si>
    <t>000 0105 0000000000 000</t>
  </si>
  <si>
    <t>Коммунальное хозяйство</t>
  </si>
  <si>
    <t>Благоустройство</t>
  </si>
  <si>
    <t>000 0502 0000000000 000</t>
  </si>
  <si>
    <t>000 0503 0000000000 000</t>
  </si>
  <si>
    <t>000 1105 0000000000 000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</si>
  <si>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</si>
  <si>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</si>
  <si>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</si>
  <si>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000 1300 0000000000 000</t>
  </si>
  <si>
    <t>000 1301 0000000000 000</t>
  </si>
  <si>
    <t>ДОХОДЫ ОТ ОКАЗАНИЯ ПЛАТНЫХ УСЛУГ И КОМПЕНСАЦИИ ЗАТРАТ ГОСУДАРСТВА</t>
  </si>
  <si>
    <t>000 1103 0000000000 000</t>
  </si>
  <si>
    <t>Спорт высших достижений</t>
  </si>
  <si>
    <t>000 20210000000000150</t>
  </si>
  <si>
    <t>000 20220000000000150</t>
  </si>
  <si>
    <t>000 20230000000000150</t>
  </si>
  <si>
    <t>000 20240000000000150</t>
  </si>
  <si>
    <t>000 21900000000000150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</si>
  <si>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</si>
  <si>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000 21800000000000150</t>
  </si>
  <si>
    <t>Транспорт</t>
  </si>
  <si>
    <t>000 0408 0000000000 000</t>
  </si>
  <si>
    <t>000 20400000000000150</t>
  </si>
  <si>
    <t>000 20700000000000150</t>
  </si>
  <si>
    <t>БЕЗВОЗМЕЗДНЫЕ ПОСТУПЛЕНИЯ ОТ НЕГОСУДАРСТВЕННЫХ ОРГАНИЗАЦИЙ</t>
  </si>
  <si>
    <t>ПРОЧИЕ БЕЗВОЗМЕЗДНЫЕ ПОСТУПЛЕНИЯ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</si>
  <si>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</si>
  <si>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</si>
  <si>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План на 2023 год</t>
  </si>
  <si>
    <t>Исполнено за аналогичный период 2022 года</t>
  </si>
  <si>
    <t>в % к плану на 2023 год</t>
  </si>
  <si>
    <t>в % к аналогичному периоду 2022 года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</si>
  <si>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</si>
  <si>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</si>
  <si>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</si>
  <si>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000 10600000000000000</t>
  </si>
  <si>
    <t>НАЦИОНАЛЬНАЯ ОБОРОНА</t>
  </si>
  <si>
    <t>Мобилизационная и вневойсковая подготовка</t>
  </si>
  <si>
    <t>000 0200 0000000000 000</t>
  </si>
  <si>
    <t>000 0203 0000000000 000</t>
  </si>
  <si>
    <t>Другие вопросы в области национальной безопасности и правоохранительной деятельности</t>
  </si>
  <si>
    <t>000 0314 0000000000 000</t>
  </si>
  <si>
    <t>Физическаая культура</t>
  </si>
  <si>
    <t>000 1101 0000000000 000</t>
  </si>
  <si>
    <t>000 20800000000000150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</si>
  <si>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</si>
  <si>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000 0107 0000000000 000</t>
  </si>
  <si>
    <t>Обеспечение проведения выборов и референдумов</t>
  </si>
  <si>
    <t>Единица измерения: руб.</t>
  </si>
  <si>
    <t>АНАЛИТИЧЕСКИЕ ДАННЫЕ о ДОХОДАХ и РАСХОДАХ бюджета Сокольского муниципального округа  за 9 месяцев 2023 года</t>
  </si>
  <si>
    <t xml:space="preserve">Исполнено за 9 месяцев 2023 года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</si>
</sst>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0.0%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75" fontId="2" fillId="0" borderId="0" xfId="0" applyNumberFormat="1" applyFont="1" applyBorder="1" applyAlignment="1">
      <alignment wrapText="1"/>
    </xf>
    <xf numFmtId="175" fontId="2" fillId="0" borderId="0" xfId="0" applyNumberFormat="1" applyFont="1" applyAlignment="1">
      <alignment wrapText="1"/>
    </xf>
    <xf numFmtId="175" fontId="2" fillId="0" borderId="10" xfId="0" applyNumberFormat="1" applyFont="1" applyBorder="1" applyAlignment="1">
      <alignment horizontal="center" vertical="center" wrapText="1"/>
    </xf>
    <xf numFmtId="175" fontId="0" fillId="0" borderId="0" xfId="0" applyNumberFormat="1" applyAlignment="1">
      <alignment/>
    </xf>
    <xf numFmtId="175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5" fontId="2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top" wrapText="1"/>
    </xf>
    <xf numFmtId="173" fontId="2" fillId="0" borderId="13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174" fontId="3" fillId="0" borderId="12" xfId="0" applyNumberFormat="1" applyFont="1" applyFill="1" applyBorder="1" applyAlignment="1">
      <alignment horizontal="right" wrapText="1"/>
    </xf>
    <xf numFmtId="175" fontId="3" fillId="0" borderId="11" xfId="0" applyNumberFormat="1" applyFont="1" applyFill="1" applyBorder="1" applyAlignment="1">
      <alignment horizontal="right" wrapText="1"/>
    </xf>
    <xf numFmtId="175" fontId="3" fillId="0" borderId="14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175" fontId="2" fillId="0" borderId="14" xfId="0" applyNumberFormat="1" applyFont="1" applyFill="1" applyBorder="1" applyAlignment="1">
      <alignment horizontal="right" wrapText="1"/>
    </xf>
    <xf numFmtId="174" fontId="2" fillId="0" borderId="12" xfId="0" applyNumberFormat="1" applyFont="1" applyFill="1" applyBorder="1" applyAlignment="1">
      <alignment horizontal="right" wrapText="1"/>
    </xf>
    <xf numFmtId="173" fontId="3" fillId="0" borderId="13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horizontal="center" vertical="center" wrapText="1"/>
    </xf>
    <xf numFmtId="175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173" fontId="4" fillId="0" borderId="13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174" fontId="5" fillId="0" borderId="12" xfId="0" applyNumberFormat="1" applyFont="1" applyFill="1" applyBorder="1" applyAlignment="1">
      <alignment horizontal="right" wrapText="1"/>
    </xf>
    <xf numFmtId="175" fontId="5" fillId="0" borderId="11" xfId="0" applyNumberFormat="1" applyFont="1" applyFill="1" applyBorder="1" applyAlignment="1">
      <alignment horizontal="right" wrapText="1"/>
    </xf>
    <xf numFmtId="175" fontId="5" fillId="0" borderId="14" xfId="0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wrapText="1"/>
    </xf>
    <xf numFmtId="174" fontId="4" fillId="0" borderId="12" xfId="0" applyNumberFormat="1" applyFont="1" applyFill="1" applyBorder="1" applyAlignment="1">
      <alignment horizontal="right" wrapText="1"/>
    </xf>
    <xf numFmtId="175" fontId="4" fillId="0" borderId="11" xfId="0" applyNumberFormat="1" applyFont="1" applyFill="1" applyBorder="1" applyAlignment="1">
      <alignment horizontal="right" wrapText="1"/>
    </xf>
    <xf numFmtId="175" fontId="4" fillId="0" borderId="14" xfId="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174" fontId="2" fillId="0" borderId="17" xfId="0" applyNumberFormat="1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vertical="top" wrapText="1"/>
    </xf>
    <xf numFmtId="174" fontId="6" fillId="0" borderId="17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tabSelected="1" zoomScalePageLayoutView="0" workbookViewId="0" topLeftCell="A58">
      <selection activeCell="H78" sqref="H78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5.28125" style="0" customWidth="1"/>
    <col min="5" max="5" width="13.57421875" style="0" customWidth="1"/>
    <col min="6" max="6" width="14.28125" style="0" customWidth="1"/>
    <col min="7" max="7" width="11.7109375" style="7" customWidth="1"/>
    <col min="8" max="8" width="11.8515625" style="7" customWidth="1"/>
    <col min="10" max="10" width="15.00390625" style="0" customWidth="1"/>
  </cols>
  <sheetData>
    <row r="1" spans="1:8" ht="15" customHeight="1">
      <c r="A1" s="46" t="s">
        <v>171</v>
      </c>
      <c r="B1" s="47"/>
      <c r="C1" s="47"/>
      <c r="D1" s="47"/>
      <c r="E1" s="47"/>
      <c r="F1" s="47"/>
      <c r="G1" s="47"/>
      <c r="H1" s="47"/>
    </row>
    <row r="2" spans="1:8" ht="12.75">
      <c r="A2" s="48"/>
      <c r="B2" s="47"/>
      <c r="C2" s="47"/>
      <c r="D2" s="47"/>
      <c r="E2" s="47"/>
      <c r="F2" s="47"/>
      <c r="G2" s="47"/>
      <c r="H2" s="47"/>
    </row>
    <row r="3" spans="1:8" ht="12.75">
      <c r="A3" s="1"/>
      <c r="B3" s="48"/>
      <c r="C3" s="47"/>
      <c r="D3" s="47"/>
      <c r="E3" s="3"/>
      <c r="F3" s="3"/>
      <c r="G3" s="4"/>
      <c r="H3" s="8"/>
    </row>
    <row r="4" spans="1:8" ht="12.75">
      <c r="A4" s="1" t="s">
        <v>170</v>
      </c>
      <c r="B4" s="48"/>
      <c r="C4" s="47"/>
      <c r="D4" s="47"/>
      <c r="E4" s="3"/>
      <c r="F4" s="3"/>
      <c r="G4" s="4"/>
      <c r="H4" s="8"/>
    </row>
    <row r="5" spans="1:8" ht="6.75" customHeight="1">
      <c r="A5" s="1"/>
      <c r="B5" s="1"/>
      <c r="C5" s="1"/>
      <c r="D5" s="1"/>
      <c r="E5" s="1"/>
      <c r="F5" s="1"/>
      <c r="G5" s="5"/>
      <c r="H5" s="8"/>
    </row>
    <row r="6" spans="1:8" ht="6.75" customHeight="1">
      <c r="A6" s="2"/>
      <c r="B6" s="2"/>
      <c r="C6" s="2"/>
      <c r="D6" s="2"/>
      <c r="E6" s="2"/>
      <c r="F6" s="2"/>
      <c r="G6" s="6"/>
      <c r="H6" s="6"/>
    </row>
    <row r="7" spans="1:8" ht="46.5" customHeight="1">
      <c r="A7" s="24" t="s">
        <v>32</v>
      </c>
      <c r="B7" s="24" t="s">
        <v>33</v>
      </c>
      <c r="C7" s="24" t="s">
        <v>34</v>
      </c>
      <c r="D7" s="24" t="s">
        <v>150</v>
      </c>
      <c r="E7" s="24" t="s">
        <v>172</v>
      </c>
      <c r="F7" s="24" t="s">
        <v>151</v>
      </c>
      <c r="G7" s="25" t="s">
        <v>152</v>
      </c>
      <c r="H7" s="25" t="s">
        <v>153</v>
      </c>
    </row>
    <row r="8" spans="1:8" ht="12.75">
      <c r="A8" s="24" t="s">
        <v>35</v>
      </c>
      <c r="B8" s="26" t="s">
        <v>36</v>
      </c>
      <c r="C8" s="26" t="s">
        <v>37</v>
      </c>
      <c r="D8" s="26" t="s">
        <v>38</v>
      </c>
      <c r="E8" s="26" t="s">
        <v>39</v>
      </c>
      <c r="F8" s="26">
        <v>6</v>
      </c>
      <c r="G8" s="27">
        <v>7</v>
      </c>
      <c r="H8" s="27">
        <v>8</v>
      </c>
    </row>
    <row r="9" spans="1:10" s="17" customFormat="1" ht="22.5">
      <c r="A9" s="28" t="s">
        <v>118</v>
      </c>
      <c r="B9" s="29">
        <v>10</v>
      </c>
      <c r="C9" s="30" t="s">
        <v>40</v>
      </c>
      <c r="D9" s="31">
        <f>D10+D23</f>
        <v>2523542194.33</v>
      </c>
      <c r="E9" s="31">
        <f>E10+E23</f>
        <v>1408894530.8500001</v>
      </c>
      <c r="F9" s="31">
        <f>F10+F23</f>
        <v>1567595827.41</v>
      </c>
      <c r="G9" s="32">
        <f>E9/D9</f>
        <v>0.5583003660551281</v>
      </c>
      <c r="H9" s="33">
        <f>IF(F9=0,"х",E9/F9)</f>
        <v>0.8987613428250775</v>
      </c>
      <c r="J9"/>
    </row>
    <row r="10" spans="1:10" s="17" customFormat="1" ht="12.75">
      <c r="A10" s="34" t="s">
        <v>41</v>
      </c>
      <c r="B10" s="29">
        <v>10</v>
      </c>
      <c r="C10" s="35" t="s">
        <v>42</v>
      </c>
      <c r="D10" s="36">
        <v>684619800</v>
      </c>
      <c r="E10" s="36">
        <v>483565727.19</v>
      </c>
      <c r="F10" s="36">
        <v>498785886.71</v>
      </c>
      <c r="G10" s="37">
        <f>IF(D10=0,"х",E10/D10)</f>
        <v>0.7063274056490917</v>
      </c>
      <c r="H10" s="38">
        <f>IF(F10=0,"х",E10/F10)</f>
        <v>0.9694855850465369</v>
      </c>
      <c r="J10"/>
    </row>
    <row r="11" spans="1:10" s="17" customFormat="1" ht="12.75">
      <c r="A11" s="34" t="s">
        <v>43</v>
      </c>
      <c r="B11" s="29">
        <v>10</v>
      </c>
      <c r="C11" s="35" t="s">
        <v>44</v>
      </c>
      <c r="D11" s="36">
        <v>496558000</v>
      </c>
      <c r="E11" s="36">
        <v>348389276.2</v>
      </c>
      <c r="F11" s="36">
        <v>344438081.12</v>
      </c>
      <c r="G11" s="37">
        <f aca="true" t="shared" si="0" ref="G11:G22">IF(D11=0,"х",E11/D11)</f>
        <v>0.7016084247962977</v>
      </c>
      <c r="H11" s="38">
        <f aca="true" t="shared" si="1" ref="H11:H22">IF(F11=0,"х",E11/F11)</f>
        <v>1.0114714234475817</v>
      </c>
      <c r="J11"/>
    </row>
    <row r="12" spans="1:10" s="17" customFormat="1" ht="22.5">
      <c r="A12" s="34" t="s">
        <v>45</v>
      </c>
      <c r="B12" s="29">
        <v>10</v>
      </c>
      <c r="C12" s="35" t="s">
        <v>46</v>
      </c>
      <c r="D12" s="36">
        <v>24628000</v>
      </c>
      <c r="E12" s="36">
        <v>19625152.94</v>
      </c>
      <c r="F12" s="36">
        <v>19009818.45</v>
      </c>
      <c r="G12" s="37">
        <f t="shared" si="0"/>
        <v>0.7968634456715934</v>
      </c>
      <c r="H12" s="38">
        <f t="shared" si="1"/>
        <v>1.0323692986136856</v>
      </c>
      <c r="J12"/>
    </row>
    <row r="13" spans="1:10" s="17" customFormat="1" ht="12.75">
      <c r="A13" s="34" t="s">
        <v>47</v>
      </c>
      <c r="B13" s="29">
        <v>10</v>
      </c>
      <c r="C13" s="35" t="s">
        <v>48</v>
      </c>
      <c r="D13" s="36">
        <v>89759000</v>
      </c>
      <c r="E13" s="36">
        <v>65107632.68</v>
      </c>
      <c r="F13" s="36">
        <v>69860548.31</v>
      </c>
      <c r="G13" s="37">
        <f t="shared" si="0"/>
        <v>0.725360495103555</v>
      </c>
      <c r="H13" s="38">
        <f t="shared" si="1"/>
        <v>0.9319656695377002</v>
      </c>
      <c r="J13"/>
    </row>
    <row r="14" spans="1:10" s="17" customFormat="1" ht="12.75">
      <c r="A14" s="34" t="s">
        <v>156</v>
      </c>
      <c r="B14" s="29"/>
      <c r="C14" s="35" t="s">
        <v>157</v>
      </c>
      <c r="D14" s="36">
        <v>40052800</v>
      </c>
      <c r="E14" s="36">
        <v>11412596.01</v>
      </c>
      <c r="F14" s="36">
        <v>12584785.12</v>
      </c>
      <c r="G14" s="37">
        <f t="shared" si="0"/>
        <v>0.2849387810590021</v>
      </c>
      <c r="H14" s="38">
        <f t="shared" si="1"/>
        <v>0.9068566448435316</v>
      </c>
      <c r="J14"/>
    </row>
    <row r="15" spans="1:10" s="17" customFormat="1" ht="12.75">
      <c r="A15" s="34" t="s">
        <v>49</v>
      </c>
      <c r="B15" s="29">
        <v>10</v>
      </c>
      <c r="C15" s="35" t="s">
        <v>50</v>
      </c>
      <c r="D15" s="36">
        <v>7500000</v>
      </c>
      <c r="E15" s="36">
        <v>5743286.95</v>
      </c>
      <c r="F15" s="36">
        <v>6362872.3</v>
      </c>
      <c r="G15" s="37">
        <f t="shared" si="0"/>
        <v>0.7657715933333333</v>
      </c>
      <c r="H15" s="38">
        <f t="shared" si="1"/>
        <v>0.902624896306657</v>
      </c>
      <c r="J15"/>
    </row>
    <row r="16" spans="1:10" s="17" customFormat="1" ht="22.5">
      <c r="A16" s="34" t="s">
        <v>154</v>
      </c>
      <c r="B16" s="29">
        <v>10</v>
      </c>
      <c r="C16" s="39" t="s">
        <v>155</v>
      </c>
      <c r="D16" s="36">
        <v>0</v>
      </c>
      <c r="E16" s="36">
        <v>0</v>
      </c>
      <c r="F16" s="36"/>
      <c r="G16" s="37" t="str">
        <f t="shared" si="0"/>
        <v>х</v>
      </c>
      <c r="H16" s="38" t="str">
        <f t="shared" si="1"/>
        <v>х</v>
      </c>
      <c r="J16"/>
    </row>
    <row r="17" spans="1:10" s="17" customFormat="1" ht="22.5">
      <c r="A17" s="34" t="s">
        <v>51</v>
      </c>
      <c r="B17" s="29">
        <v>10</v>
      </c>
      <c r="C17" s="35" t="s">
        <v>52</v>
      </c>
      <c r="D17" s="36">
        <v>18200000</v>
      </c>
      <c r="E17" s="36">
        <v>14932574.41</v>
      </c>
      <c r="F17" s="36">
        <v>15940764.71</v>
      </c>
      <c r="G17" s="37">
        <f t="shared" si="0"/>
        <v>0.8204711214285715</v>
      </c>
      <c r="H17" s="38">
        <f t="shared" si="1"/>
        <v>0.9367539563915939</v>
      </c>
      <c r="J17"/>
    </row>
    <row r="18" spans="1:10" s="17" customFormat="1" ht="12.75">
      <c r="A18" s="34" t="s">
        <v>53</v>
      </c>
      <c r="B18" s="29">
        <v>10</v>
      </c>
      <c r="C18" s="35" t="s">
        <v>54</v>
      </c>
      <c r="D18" s="36">
        <v>5111000</v>
      </c>
      <c r="E18" s="36">
        <v>3942624.48</v>
      </c>
      <c r="F18" s="36">
        <v>3584987.25</v>
      </c>
      <c r="G18" s="37">
        <f t="shared" si="0"/>
        <v>0.7713998199960869</v>
      </c>
      <c r="H18" s="38">
        <f t="shared" si="1"/>
        <v>1.0997596937060237</v>
      </c>
      <c r="J18"/>
    </row>
    <row r="19" spans="1:10" s="17" customFormat="1" ht="15" customHeight="1">
      <c r="A19" s="34" t="s">
        <v>132</v>
      </c>
      <c r="B19" s="29">
        <v>10</v>
      </c>
      <c r="C19" s="35" t="s">
        <v>55</v>
      </c>
      <c r="D19" s="36">
        <v>0</v>
      </c>
      <c r="E19" s="36">
        <v>1176529.92</v>
      </c>
      <c r="F19" s="36">
        <v>5456376.32</v>
      </c>
      <c r="G19" s="37" t="str">
        <f t="shared" si="0"/>
        <v>х</v>
      </c>
      <c r="H19" s="38">
        <f t="shared" si="1"/>
        <v>0.2156247756752965</v>
      </c>
      <c r="J19"/>
    </row>
    <row r="20" spans="1:10" s="17" customFormat="1" ht="12.75">
      <c r="A20" s="34" t="s">
        <v>56</v>
      </c>
      <c r="B20" s="29">
        <v>10</v>
      </c>
      <c r="C20" s="35" t="s">
        <v>57</v>
      </c>
      <c r="D20" s="36">
        <v>1650000</v>
      </c>
      <c r="E20" s="36">
        <v>10487848.49</v>
      </c>
      <c r="F20" s="36">
        <v>19232028.95</v>
      </c>
      <c r="G20" s="37">
        <f t="shared" si="0"/>
        <v>6.3562718121212125</v>
      </c>
      <c r="H20" s="38">
        <f t="shared" si="1"/>
        <v>0.5453323992630533</v>
      </c>
      <c r="J20"/>
    </row>
    <row r="21" spans="1:10" s="17" customFormat="1" ht="12.75">
      <c r="A21" s="34" t="s">
        <v>58</v>
      </c>
      <c r="B21" s="29">
        <v>10</v>
      </c>
      <c r="C21" s="35" t="s">
        <v>59</v>
      </c>
      <c r="D21" s="36">
        <v>1161000</v>
      </c>
      <c r="E21" s="36">
        <v>2424553.36</v>
      </c>
      <c r="F21" s="36">
        <v>2312114.08</v>
      </c>
      <c r="G21" s="37">
        <f t="shared" si="0"/>
        <v>2.0883319207579674</v>
      </c>
      <c r="H21" s="38">
        <f t="shared" si="1"/>
        <v>1.048630507020657</v>
      </c>
      <c r="J21"/>
    </row>
    <row r="22" spans="1:10" s="17" customFormat="1" ht="12.75">
      <c r="A22" s="34" t="s">
        <v>60</v>
      </c>
      <c r="B22" s="29">
        <v>10</v>
      </c>
      <c r="C22" s="35" t="s">
        <v>61</v>
      </c>
      <c r="D22" s="36">
        <v>0</v>
      </c>
      <c r="E22" s="36">
        <v>323651.75</v>
      </c>
      <c r="F22" s="36">
        <v>3510.1</v>
      </c>
      <c r="G22" s="37" t="str">
        <f t="shared" si="0"/>
        <v>х</v>
      </c>
      <c r="H22" s="38">
        <f t="shared" si="1"/>
        <v>92.2058488362155</v>
      </c>
      <c r="J22"/>
    </row>
    <row r="23" spans="1:10" s="17" customFormat="1" ht="12.75">
      <c r="A23" s="34" t="s">
        <v>62</v>
      </c>
      <c r="B23" s="29">
        <v>10</v>
      </c>
      <c r="C23" s="35" t="s">
        <v>63</v>
      </c>
      <c r="D23" s="36">
        <f>D24+D33+D29+D30+D32</f>
        <v>1838922394.33</v>
      </c>
      <c r="E23" s="36">
        <f>E24+E33+E29+E30+E32+E31</f>
        <v>925328803.6600001</v>
      </c>
      <c r="F23" s="36">
        <f>F24+F33+F29+F30+F32+F31</f>
        <v>1068809940.7000002</v>
      </c>
      <c r="G23" s="37">
        <f aca="true" t="shared" si="2" ref="G23:G28">E23/D23</f>
        <v>0.503190785273534</v>
      </c>
      <c r="H23" s="38">
        <f aca="true" t="shared" si="3" ref="H23:H85">E23/F23</f>
        <v>0.8657561727522581</v>
      </c>
      <c r="J23"/>
    </row>
    <row r="24" spans="1:11" ht="22.5">
      <c r="A24" s="18" t="s">
        <v>64</v>
      </c>
      <c r="B24" s="12">
        <v>10</v>
      </c>
      <c r="C24" s="19" t="s">
        <v>65</v>
      </c>
      <c r="D24" s="21">
        <f>SUM(D25:D28)</f>
        <v>1835670748</v>
      </c>
      <c r="E24" s="21">
        <f>SUM(E25:E28)</f>
        <v>923489684.6</v>
      </c>
      <c r="F24" s="21">
        <f>SUM(F25:F28)</f>
        <v>1070978460.5100001</v>
      </c>
      <c r="G24" s="10">
        <f t="shared" si="2"/>
        <v>0.5030802422526809</v>
      </c>
      <c r="H24" s="20">
        <f t="shared" si="3"/>
        <v>0.8622859549950558</v>
      </c>
      <c r="J24" s="17"/>
      <c r="K24" s="17"/>
    </row>
    <row r="25" spans="1:10" ht="12.75">
      <c r="A25" s="18" t="s">
        <v>66</v>
      </c>
      <c r="B25" s="12">
        <v>10</v>
      </c>
      <c r="C25" s="19" t="s">
        <v>135</v>
      </c>
      <c r="D25" s="21">
        <v>185185800</v>
      </c>
      <c r="E25" s="21">
        <v>138534300</v>
      </c>
      <c r="F25" s="21">
        <v>113948100</v>
      </c>
      <c r="G25" s="10">
        <f t="shared" si="2"/>
        <v>0.7480827363653153</v>
      </c>
      <c r="H25" s="20">
        <f t="shared" si="3"/>
        <v>1.2157666516598347</v>
      </c>
      <c r="J25" s="17"/>
    </row>
    <row r="26" spans="1:8" ht="21.75" customHeight="1">
      <c r="A26" s="18" t="s">
        <v>67</v>
      </c>
      <c r="B26" s="12">
        <v>10</v>
      </c>
      <c r="C26" s="19" t="s">
        <v>136</v>
      </c>
      <c r="D26" s="21">
        <v>924263973.82</v>
      </c>
      <c r="E26" s="21">
        <v>261057094.61</v>
      </c>
      <c r="F26" s="21">
        <v>474706740.66</v>
      </c>
      <c r="G26" s="10">
        <f t="shared" si="2"/>
        <v>0.2824486315646884</v>
      </c>
      <c r="H26" s="20">
        <f t="shared" si="3"/>
        <v>0.5499334057212754</v>
      </c>
    </row>
    <row r="27" spans="1:8" ht="12.75">
      <c r="A27" s="18" t="s">
        <v>68</v>
      </c>
      <c r="B27" s="12">
        <v>10</v>
      </c>
      <c r="C27" s="19" t="s">
        <v>137</v>
      </c>
      <c r="D27" s="21">
        <v>724850104.18</v>
      </c>
      <c r="E27" s="21">
        <v>523456049.99</v>
      </c>
      <c r="F27" s="21">
        <v>482171536.45</v>
      </c>
      <c r="G27" s="10">
        <f t="shared" si="2"/>
        <v>0.7221576529704294</v>
      </c>
      <c r="H27" s="20">
        <f t="shared" si="3"/>
        <v>1.0856220461372694</v>
      </c>
    </row>
    <row r="28" spans="1:8" ht="12.75">
      <c r="A28" s="18" t="s">
        <v>69</v>
      </c>
      <c r="B28" s="12">
        <v>10</v>
      </c>
      <c r="C28" s="19" t="s">
        <v>138</v>
      </c>
      <c r="D28" s="21">
        <v>1370870</v>
      </c>
      <c r="E28" s="21">
        <v>442240</v>
      </c>
      <c r="F28" s="21">
        <v>152083.4</v>
      </c>
      <c r="G28" s="10">
        <f t="shared" si="2"/>
        <v>0.32259805816744114</v>
      </c>
      <c r="H28" s="20">
        <f t="shared" si="3"/>
        <v>2.9078781773684703</v>
      </c>
    </row>
    <row r="29" spans="1:8" ht="12.75">
      <c r="A29" s="40" t="s">
        <v>146</v>
      </c>
      <c r="B29" s="12">
        <v>10</v>
      </c>
      <c r="C29" s="41" t="s">
        <v>144</v>
      </c>
      <c r="D29" s="21">
        <v>50550</v>
      </c>
      <c r="E29" s="21">
        <v>150550</v>
      </c>
      <c r="F29" s="21">
        <v>584972</v>
      </c>
      <c r="G29" s="10">
        <v>0</v>
      </c>
      <c r="H29" s="20">
        <f t="shared" si="3"/>
        <v>0.2573627455673092</v>
      </c>
    </row>
    <row r="30" spans="1:8" ht="12.75">
      <c r="A30" s="40" t="s">
        <v>147</v>
      </c>
      <c r="B30" s="12">
        <v>10</v>
      </c>
      <c r="C30" s="41" t="s">
        <v>145</v>
      </c>
      <c r="D30" s="21">
        <v>3201096.33</v>
      </c>
      <c r="E30" s="21">
        <v>1787848.33</v>
      </c>
      <c r="F30" s="21">
        <v>1261300.89</v>
      </c>
      <c r="G30" s="10">
        <v>0</v>
      </c>
      <c r="H30" s="20">
        <f t="shared" si="3"/>
        <v>1.4174637821749259</v>
      </c>
    </row>
    <row r="31" spans="1:8" ht="45">
      <c r="A31" s="42" t="s">
        <v>167</v>
      </c>
      <c r="B31" s="12">
        <v>10</v>
      </c>
      <c r="C31" s="19" t="s">
        <v>166</v>
      </c>
      <c r="D31" s="21">
        <v>0</v>
      </c>
      <c r="E31" s="21">
        <v>0</v>
      </c>
      <c r="F31" s="21">
        <v>-1</v>
      </c>
      <c r="G31" s="10">
        <v>0</v>
      </c>
      <c r="H31" s="20">
        <v>0</v>
      </c>
    </row>
    <row r="32" spans="1:8" ht="33.75">
      <c r="A32" s="43" t="s">
        <v>140</v>
      </c>
      <c r="B32" s="12">
        <v>10</v>
      </c>
      <c r="C32" s="19" t="s">
        <v>141</v>
      </c>
      <c r="D32" s="21">
        <v>0</v>
      </c>
      <c r="E32" s="21">
        <v>574468.41</v>
      </c>
      <c r="F32" s="21">
        <v>3512034.34</v>
      </c>
      <c r="G32" s="10">
        <v>0</v>
      </c>
      <c r="H32" s="20">
        <f t="shared" si="3"/>
        <v>0.16357141029549274</v>
      </c>
    </row>
    <row r="33" spans="1:8" ht="22.5">
      <c r="A33" s="18" t="s">
        <v>119</v>
      </c>
      <c r="B33" s="12">
        <v>10</v>
      </c>
      <c r="C33" s="19" t="s">
        <v>139</v>
      </c>
      <c r="D33" s="21">
        <v>0</v>
      </c>
      <c r="E33" s="21">
        <v>-673747.68</v>
      </c>
      <c r="F33" s="21">
        <v>-7526826.04</v>
      </c>
      <c r="G33" s="10">
        <v>0</v>
      </c>
      <c r="H33" s="20">
        <f t="shared" si="3"/>
        <v>0.08951285394660191</v>
      </c>
    </row>
    <row r="34" spans="1:8" ht="22.5">
      <c r="A34" s="11" t="s">
        <v>117</v>
      </c>
      <c r="B34" s="12">
        <v>200</v>
      </c>
      <c r="C34" s="13" t="s">
        <v>40</v>
      </c>
      <c r="D34" s="14">
        <f>D35+D46+D49+D55+D60+D62+D68+D71+D73+D78+D85+D83+D44</f>
        <v>2671974600.22</v>
      </c>
      <c r="E34" s="14">
        <f>E35+E46+E49+E55+E60+E62+E68+E71+E73+E78+E85+E83+E44</f>
        <v>1368449282</v>
      </c>
      <c r="F34" s="14">
        <f>F35+F46+F49+F55+F60+F62+F68+F71+F73+F78+F85+F83+F44</f>
        <v>1482760839.92</v>
      </c>
      <c r="G34" s="15">
        <f aca="true" t="shared" si="4" ref="G34:G87">E34/D34</f>
        <v>0.51214906080594</v>
      </c>
      <c r="H34" s="16">
        <f t="shared" si="3"/>
        <v>0.9229062739975197</v>
      </c>
    </row>
    <row r="35" spans="1:8" ht="12.75">
      <c r="A35" s="11" t="s">
        <v>0</v>
      </c>
      <c r="B35" s="22">
        <v>200</v>
      </c>
      <c r="C35" s="13" t="s">
        <v>1</v>
      </c>
      <c r="D35" s="14">
        <f>SUM(D36:D43)</f>
        <v>207315406.17000002</v>
      </c>
      <c r="E35" s="14">
        <f>SUM(E36:E43)</f>
        <v>131183814.68</v>
      </c>
      <c r="F35" s="14">
        <f>SUM(F36:F43)</f>
        <v>117776343.82999998</v>
      </c>
      <c r="G35" s="15">
        <f t="shared" si="4"/>
        <v>0.6327740764833869</v>
      </c>
      <c r="H35" s="16">
        <f t="shared" si="3"/>
        <v>1.1138384026367176</v>
      </c>
    </row>
    <row r="36" spans="1:8" ht="22.5">
      <c r="A36" s="18" t="s">
        <v>2</v>
      </c>
      <c r="B36" s="12">
        <v>200</v>
      </c>
      <c r="C36" s="19" t="s">
        <v>3</v>
      </c>
      <c r="D36" s="21">
        <v>7835487</v>
      </c>
      <c r="E36" s="21">
        <v>5671500.45</v>
      </c>
      <c r="F36" s="21">
        <v>7522292.8</v>
      </c>
      <c r="G36" s="10">
        <f t="shared" si="4"/>
        <v>0.723822329103475</v>
      </c>
      <c r="H36" s="20">
        <f t="shared" si="3"/>
        <v>0.7539590123373023</v>
      </c>
    </row>
    <row r="37" spans="1:8" ht="22.5">
      <c r="A37" s="18" t="s">
        <v>4</v>
      </c>
      <c r="B37" s="12">
        <v>200</v>
      </c>
      <c r="C37" s="19" t="s">
        <v>5</v>
      </c>
      <c r="D37" s="21">
        <v>2095483</v>
      </c>
      <c r="E37" s="21">
        <v>1473978.94</v>
      </c>
      <c r="F37" s="21">
        <v>2370677.99</v>
      </c>
      <c r="G37" s="10">
        <f t="shared" si="4"/>
        <v>0.703407729864666</v>
      </c>
      <c r="H37" s="20">
        <f t="shared" si="3"/>
        <v>0.6217541759013842</v>
      </c>
    </row>
    <row r="38" spans="1:8" ht="27.75" customHeight="1">
      <c r="A38" s="18" t="s">
        <v>6</v>
      </c>
      <c r="B38" s="12">
        <v>200</v>
      </c>
      <c r="C38" s="19" t="s">
        <v>7</v>
      </c>
      <c r="D38" s="21">
        <v>121040619.76</v>
      </c>
      <c r="E38" s="21">
        <v>74956141.11</v>
      </c>
      <c r="F38" s="21">
        <v>54652522.29</v>
      </c>
      <c r="G38" s="10">
        <f t="shared" si="4"/>
        <v>0.6192643532280605</v>
      </c>
      <c r="H38" s="20">
        <f t="shared" si="3"/>
        <v>1.371503783709449</v>
      </c>
    </row>
    <row r="39" spans="1:8" ht="18.75" customHeight="1">
      <c r="A39" s="18" t="s">
        <v>120</v>
      </c>
      <c r="B39" s="12">
        <v>200</v>
      </c>
      <c r="C39" s="19" t="s">
        <v>121</v>
      </c>
      <c r="D39" s="21">
        <v>1667</v>
      </c>
      <c r="E39" s="21">
        <v>1573.66</v>
      </c>
      <c r="F39" s="21">
        <v>57800</v>
      </c>
      <c r="G39" s="10">
        <f t="shared" si="4"/>
        <v>0.944007198560288</v>
      </c>
      <c r="H39" s="20">
        <f t="shared" si="3"/>
        <v>0.02722595155709343</v>
      </c>
    </row>
    <row r="40" spans="1:8" ht="22.5">
      <c r="A40" s="18" t="s">
        <v>8</v>
      </c>
      <c r="B40" s="12">
        <v>200</v>
      </c>
      <c r="C40" s="19" t="s">
        <v>9</v>
      </c>
      <c r="D40" s="21">
        <v>25420677.49</v>
      </c>
      <c r="E40" s="21">
        <v>16763964.23</v>
      </c>
      <c r="F40" s="21">
        <v>15157708.63</v>
      </c>
      <c r="G40" s="10">
        <f t="shared" si="4"/>
        <v>0.6594617408050836</v>
      </c>
      <c r="H40" s="20">
        <f t="shared" si="3"/>
        <v>1.1059695524705437</v>
      </c>
    </row>
    <row r="41" spans="1:8" ht="12.75">
      <c r="A41" s="18" t="s">
        <v>169</v>
      </c>
      <c r="B41" s="12">
        <v>200</v>
      </c>
      <c r="C41" s="19" t="s">
        <v>168</v>
      </c>
      <c r="D41" s="21">
        <v>0</v>
      </c>
      <c r="E41" s="21">
        <v>0</v>
      </c>
      <c r="F41" s="21">
        <v>5341163.13</v>
      </c>
      <c r="G41" s="10">
        <v>0</v>
      </c>
      <c r="H41" s="20">
        <v>0</v>
      </c>
    </row>
    <row r="42" spans="1:8" ht="12.75">
      <c r="A42" s="18" t="s">
        <v>10</v>
      </c>
      <c r="B42" s="12">
        <v>200</v>
      </c>
      <c r="C42" s="19" t="s">
        <v>11</v>
      </c>
      <c r="D42" s="21">
        <v>1076800</v>
      </c>
      <c r="E42" s="21">
        <v>0</v>
      </c>
      <c r="F42" s="21">
        <v>0</v>
      </c>
      <c r="G42" s="10">
        <f t="shared" si="4"/>
        <v>0</v>
      </c>
      <c r="H42" s="20">
        <v>0</v>
      </c>
    </row>
    <row r="43" spans="1:8" ht="12.75">
      <c r="A43" s="18" t="s">
        <v>12</v>
      </c>
      <c r="B43" s="12">
        <v>200</v>
      </c>
      <c r="C43" s="19" t="s">
        <v>13</v>
      </c>
      <c r="D43" s="21">
        <v>49844671.92</v>
      </c>
      <c r="E43" s="21">
        <v>32316656.29</v>
      </c>
      <c r="F43" s="21">
        <v>32674178.99</v>
      </c>
      <c r="G43" s="10">
        <f t="shared" si="4"/>
        <v>0.6483472564904786</v>
      </c>
      <c r="H43" s="20">
        <f t="shared" si="3"/>
        <v>0.9890579438856162</v>
      </c>
    </row>
    <row r="44" spans="1:8" ht="12.75">
      <c r="A44" s="11" t="s">
        <v>158</v>
      </c>
      <c r="B44" s="22">
        <v>200</v>
      </c>
      <c r="C44" s="13" t="s">
        <v>160</v>
      </c>
      <c r="D44" s="14">
        <f>D45</f>
        <v>665000</v>
      </c>
      <c r="E44" s="14">
        <f>E45</f>
        <v>469390.01</v>
      </c>
      <c r="F44" s="14">
        <f>F45</f>
        <v>685684.15</v>
      </c>
      <c r="G44" s="15">
        <f t="shared" si="4"/>
        <v>0.7058496390977443</v>
      </c>
      <c r="H44" s="16">
        <f t="shared" si="3"/>
        <v>0.6845571827786889</v>
      </c>
    </row>
    <row r="45" spans="1:8" ht="12.75">
      <c r="A45" s="18" t="s">
        <v>159</v>
      </c>
      <c r="B45" s="12">
        <v>200</v>
      </c>
      <c r="C45" s="19" t="s">
        <v>161</v>
      </c>
      <c r="D45" s="21">
        <v>665000</v>
      </c>
      <c r="E45" s="21">
        <v>469390.01</v>
      </c>
      <c r="F45" s="21">
        <v>685684.15</v>
      </c>
      <c r="G45" s="10">
        <f t="shared" si="4"/>
        <v>0.7058496390977443</v>
      </c>
      <c r="H45" s="20">
        <f t="shared" si="3"/>
        <v>0.6845571827786889</v>
      </c>
    </row>
    <row r="46" spans="1:8" ht="12.75">
      <c r="A46" s="11" t="s">
        <v>85</v>
      </c>
      <c r="B46" s="22">
        <v>200</v>
      </c>
      <c r="C46" s="13" t="s">
        <v>86</v>
      </c>
      <c r="D46" s="14">
        <f>SUM(D47:D48)</f>
        <v>12908603.87</v>
      </c>
      <c r="E46" s="14">
        <f>SUM(E47:E48)</f>
        <v>9242729.15</v>
      </c>
      <c r="F46" s="14">
        <f>SUM(F47:F48)</f>
        <v>6738347.97</v>
      </c>
      <c r="G46" s="15">
        <f t="shared" si="4"/>
        <v>0.7160130749290706</v>
      </c>
      <c r="H46" s="16">
        <f t="shared" si="3"/>
        <v>1.3716610052122318</v>
      </c>
    </row>
    <row r="47" spans="1:8" ht="22.5">
      <c r="A47" s="18" t="s">
        <v>148</v>
      </c>
      <c r="B47" s="12">
        <v>200</v>
      </c>
      <c r="C47" s="19" t="s">
        <v>149</v>
      </c>
      <c r="D47" s="21">
        <v>11043393.87</v>
      </c>
      <c r="E47" s="21">
        <v>8466210.77</v>
      </c>
      <c r="F47" s="21">
        <v>5141026.42</v>
      </c>
      <c r="G47" s="10">
        <f t="shared" si="4"/>
        <v>0.7666312430455765</v>
      </c>
      <c r="H47" s="20">
        <f t="shared" si="3"/>
        <v>1.6467938653386651</v>
      </c>
    </row>
    <row r="48" spans="1:8" ht="17.25" customHeight="1">
      <c r="A48" s="18" t="s">
        <v>162</v>
      </c>
      <c r="B48" s="12">
        <v>200</v>
      </c>
      <c r="C48" s="19" t="s">
        <v>163</v>
      </c>
      <c r="D48" s="21">
        <v>1865210</v>
      </c>
      <c r="E48" s="21">
        <v>776518.38</v>
      </c>
      <c r="F48" s="21">
        <v>1597321.55</v>
      </c>
      <c r="G48" s="10">
        <f t="shared" si="4"/>
        <v>0.41631686512510657</v>
      </c>
      <c r="H48" s="20">
        <f t="shared" si="3"/>
        <v>0.4861377973645945</v>
      </c>
    </row>
    <row r="49" spans="1:8" ht="12.75">
      <c r="A49" s="11" t="s">
        <v>87</v>
      </c>
      <c r="B49" s="22">
        <v>200</v>
      </c>
      <c r="C49" s="13" t="s">
        <v>88</v>
      </c>
      <c r="D49" s="14">
        <f>SUM(D50:D54)</f>
        <v>229462710.29000002</v>
      </c>
      <c r="E49" s="14">
        <f>SUM(E50:E54)</f>
        <v>101604375.79</v>
      </c>
      <c r="F49" s="14">
        <f>SUM(F50:F54)</f>
        <v>65466888.43</v>
      </c>
      <c r="G49" s="15">
        <f t="shared" si="4"/>
        <v>0.44279253767023913</v>
      </c>
      <c r="H49" s="16">
        <f t="shared" si="3"/>
        <v>1.5519964095840564</v>
      </c>
    </row>
    <row r="50" spans="1:8" ht="12.75">
      <c r="A50" s="18" t="s">
        <v>89</v>
      </c>
      <c r="B50" s="12">
        <v>200</v>
      </c>
      <c r="C50" s="19" t="s">
        <v>90</v>
      </c>
      <c r="D50" s="44">
        <v>8332209.99</v>
      </c>
      <c r="E50" s="44">
        <v>5350975.23</v>
      </c>
      <c r="F50" s="21">
        <v>3786863.78</v>
      </c>
      <c r="G50" s="10">
        <f t="shared" si="4"/>
        <v>0.642203597415576</v>
      </c>
      <c r="H50" s="20">
        <f t="shared" si="3"/>
        <v>1.413036100812689</v>
      </c>
    </row>
    <row r="51" spans="1:14" ht="12.75">
      <c r="A51" s="18" t="s">
        <v>91</v>
      </c>
      <c r="B51" s="12">
        <v>200</v>
      </c>
      <c r="C51" s="19" t="s">
        <v>92</v>
      </c>
      <c r="D51" s="44">
        <v>1493457.42</v>
      </c>
      <c r="E51" s="44">
        <v>1111479.86</v>
      </c>
      <c r="F51" s="21">
        <v>2509388.63</v>
      </c>
      <c r="G51" s="10">
        <f t="shared" si="4"/>
        <v>0.7442327080205609</v>
      </c>
      <c r="H51" s="20">
        <f t="shared" si="3"/>
        <v>0.442928547101929</v>
      </c>
      <c r="L51" s="45"/>
      <c r="M51" s="45"/>
      <c r="N51" s="45"/>
    </row>
    <row r="52" spans="1:14" ht="12.75">
      <c r="A52" s="18" t="s">
        <v>142</v>
      </c>
      <c r="B52" s="12">
        <v>200</v>
      </c>
      <c r="C52" s="19" t="s">
        <v>143</v>
      </c>
      <c r="D52" s="44">
        <v>2356019.45</v>
      </c>
      <c r="E52" s="44">
        <v>1455435.47</v>
      </c>
      <c r="F52" s="21">
        <v>1472521.97</v>
      </c>
      <c r="G52" s="10">
        <f t="shared" si="4"/>
        <v>0.6177518908003921</v>
      </c>
      <c r="H52" s="20">
        <f t="shared" si="3"/>
        <v>0.988396437983197</v>
      </c>
      <c r="K52" s="45"/>
      <c r="L52" s="45"/>
      <c r="M52" s="45"/>
      <c r="N52" s="45"/>
    </row>
    <row r="53" spans="1:14" ht="12.75">
      <c r="A53" s="18" t="s">
        <v>93</v>
      </c>
      <c r="B53" s="12">
        <v>200</v>
      </c>
      <c r="C53" s="19" t="s">
        <v>94</v>
      </c>
      <c r="D53" s="44">
        <v>176157114.69</v>
      </c>
      <c r="E53" s="44">
        <v>68607797.14</v>
      </c>
      <c r="F53" s="21">
        <v>40613465.72</v>
      </c>
      <c r="G53" s="10">
        <f t="shared" si="4"/>
        <v>0.38946935104344493</v>
      </c>
      <c r="H53" s="20">
        <f t="shared" si="3"/>
        <v>1.689286937810241</v>
      </c>
      <c r="K53" s="45"/>
      <c r="L53" s="45"/>
      <c r="M53" s="45"/>
      <c r="N53" s="45"/>
    </row>
    <row r="54" spans="1:14" ht="12.75">
      <c r="A54" s="18" t="s">
        <v>95</v>
      </c>
      <c r="B54" s="12">
        <v>200</v>
      </c>
      <c r="C54" s="19" t="s">
        <v>96</v>
      </c>
      <c r="D54" s="44">
        <v>41123908.74</v>
      </c>
      <c r="E54" s="44">
        <v>25078688.09</v>
      </c>
      <c r="F54" s="21">
        <v>17084648.33</v>
      </c>
      <c r="G54" s="10">
        <f t="shared" si="4"/>
        <v>0.6098323057897146</v>
      </c>
      <c r="H54" s="20">
        <f t="shared" si="3"/>
        <v>1.4679077734343977</v>
      </c>
      <c r="K54" s="45"/>
      <c r="L54" s="45"/>
      <c r="M54" s="45"/>
      <c r="N54" s="45"/>
    </row>
    <row r="55" spans="1:14" ht="12.75">
      <c r="A55" s="11" t="s">
        <v>97</v>
      </c>
      <c r="B55" s="22">
        <v>200</v>
      </c>
      <c r="C55" s="13" t="s">
        <v>98</v>
      </c>
      <c r="D55" s="14">
        <f>SUM(D56:D59)</f>
        <v>733728510.33</v>
      </c>
      <c r="E55" s="14">
        <f>SUM(E56:E59)</f>
        <v>162916389.51</v>
      </c>
      <c r="F55" s="14">
        <f>SUM(F56:F59)</f>
        <v>127797121.04999998</v>
      </c>
      <c r="G55" s="15">
        <f t="shared" si="4"/>
        <v>0.2220390610645988</v>
      </c>
      <c r="H55" s="16">
        <f t="shared" si="3"/>
        <v>1.274804848274006</v>
      </c>
      <c r="K55" s="45"/>
      <c r="L55" s="45"/>
      <c r="M55" s="45"/>
      <c r="N55" s="45"/>
    </row>
    <row r="56" spans="1:11" ht="12.75">
      <c r="A56" s="18" t="s">
        <v>99</v>
      </c>
      <c r="B56" s="12">
        <v>200</v>
      </c>
      <c r="C56" s="19" t="s">
        <v>100</v>
      </c>
      <c r="D56" s="21">
        <v>325524494</v>
      </c>
      <c r="E56" s="21">
        <v>63746880.35</v>
      </c>
      <c r="F56" s="21">
        <v>23684160.98</v>
      </c>
      <c r="G56" s="10">
        <f t="shared" si="4"/>
        <v>0.1958282142357005</v>
      </c>
      <c r="H56" s="20">
        <f t="shared" si="3"/>
        <v>2.6915405786943776</v>
      </c>
      <c r="K56" s="45"/>
    </row>
    <row r="57" spans="1:8" ht="12.75">
      <c r="A57" s="18" t="s">
        <v>122</v>
      </c>
      <c r="B57" s="12">
        <v>200</v>
      </c>
      <c r="C57" s="19" t="s">
        <v>124</v>
      </c>
      <c r="D57" s="21">
        <v>272930643.16</v>
      </c>
      <c r="E57" s="21">
        <v>57421967.53</v>
      </c>
      <c r="F57" s="21">
        <v>36628668.32</v>
      </c>
      <c r="G57" s="10">
        <f t="shared" si="4"/>
        <v>0.21039032797917653</v>
      </c>
      <c r="H57" s="20">
        <f t="shared" si="3"/>
        <v>1.5676782739777202</v>
      </c>
    </row>
    <row r="58" spans="1:8" ht="12.75">
      <c r="A58" s="18" t="s">
        <v>123</v>
      </c>
      <c r="B58" s="12">
        <v>200</v>
      </c>
      <c r="C58" s="19" t="s">
        <v>125</v>
      </c>
      <c r="D58" s="21">
        <v>120848388.16</v>
      </c>
      <c r="E58" s="21">
        <v>30881444.64</v>
      </c>
      <c r="F58" s="21">
        <v>56019328.37</v>
      </c>
      <c r="G58" s="10">
        <f t="shared" si="4"/>
        <v>0.2555387383331402</v>
      </c>
      <c r="H58" s="20">
        <f t="shared" si="3"/>
        <v>0.5512641000626121</v>
      </c>
    </row>
    <row r="59" spans="1:8" ht="12.75">
      <c r="A59" s="18" t="s">
        <v>101</v>
      </c>
      <c r="B59" s="12">
        <v>200</v>
      </c>
      <c r="C59" s="19" t="s">
        <v>102</v>
      </c>
      <c r="D59" s="21">
        <v>14424985.01</v>
      </c>
      <c r="E59" s="21">
        <v>10866096.99</v>
      </c>
      <c r="F59" s="21">
        <v>11464963.38</v>
      </c>
      <c r="G59" s="10">
        <f t="shared" si="4"/>
        <v>0.7532830697894778</v>
      </c>
      <c r="H59" s="20">
        <f t="shared" si="3"/>
        <v>0.9477655209047863</v>
      </c>
    </row>
    <row r="60" spans="1:8" ht="12.75">
      <c r="A60" s="11" t="s">
        <v>103</v>
      </c>
      <c r="B60" s="22">
        <v>200</v>
      </c>
      <c r="C60" s="13" t="s">
        <v>104</v>
      </c>
      <c r="D60" s="14">
        <f>D61</f>
        <v>606649.96</v>
      </c>
      <c r="E60" s="14">
        <f>E61</f>
        <v>251143.54</v>
      </c>
      <c r="F60" s="14">
        <f>F61</f>
        <v>324371.87</v>
      </c>
      <c r="G60" s="15">
        <f t="shared" si="4"/>
        <v>0.41398426862172716</v>
      </c>
      <c r="H60" s="16">
        <f t="shared" si="3"/>
        <v>0.7742457445523868</v>
      </c>
    </row>
    <row r="61" spans="1:8" ht="12.75">
      <c r="A61" s="18" t="s">
        <v>105</v>
      </c>
      <c r="B61" s="12">
        <v>200</v>
      </c>
      <c r="C61" s="19" t="s">
        <v>106</v>
      </c>
      <c r="D61" s="21">
        <v>606649.96</v>
      </c>
      <c r="E61" s="21">
        <v>251143.54</v>
      </c>
      <c r="F61" s="21">
        <v>324371.87</v>
      </c>
      <c r="G61" s="10">
        <f t="shared" si="4"/>
        <v>0.41398426862172716</v>
      </c>
      <c r="H61" s="20">
        <f t="shared" si="3"/>
        <v>0.7742457445523868</v>
      </c>
    </row>
    <row r="62" spans="1:8" ht="12.75">
      <c r="A62" s="11" t="s">
        <v>107</v>
      </c>
      <c r="B62" s="22">
        <v>200</v>
      </c>
      <c r="C62" s="13" t="s">
        <v>108</v>
      </c>
      <c r="D62" s="14">
        <f>SUM(D63:D67)</f>
        <v>1206963586.1599998</v>
      </c>
      <c r="E62" s="14">
        <f>SUM(E63:E67)</f>
        <v>788089945.85</v>
      </c>
      <c r="F62" s="14">
        <f>SUM(F63:F67)</f>
        <v>750676645.73</v>
      </c>
      <c r="G62" s="15">
        <f t="shared" si="4"/>
        <v>0.6529525454511332</v>
      </c>
      <c r="H62" s="16">
        <f t="shared" si="3"/>
        <v>1.04983943530522</v>
      </c>
    </row>
    <row r="63" spans="1:8" ht="12.75">
      <c r="A63" s="18" t="s">
        <v>109</v>
      </c>
      <c r="B63" s="12">
        <v>200</v>
      </c>
      <c r="C63" s="19" t="s">
        <v>110</v>
      </c>
      <c r="D63" s="44">
        <v>389115871.65</v>
      </c>
      <c r="E63" s="44">
        <v>270352816.09</v>
      </c>
      <c r="F63" s="21">
        <v>259584213.74</v>
      </c>
      <c r="G63" s="10">
        <f t="shared" si="4"/>
        <v>0.6947874291110273</v>
      </c>
      <c r="H63" s="20">
        <f t="shared" si="3"/>
        <v>1.0414840417098161</v>
      </c>
    </row>
    <row r="64" spans="1:8" ht="12.75">
      <c r="A64" s="18" t="s">
        <v>111</v>
      </c>
      <c r="B64" s="12">
        <v>200</v>
      </c>
      <c r="C64" s="19" t="s">
        <v>112</v>
      </c>
      <c r="D64" s="44">
        <v>602284895.81</v>
      </c>
      <c r="E64" s="44">
        <v>431085824.35</v>
      </c>
      <c r="F64" s="21">
        <v>435909848.22</v>
      </c>
      <c r="G64" s="10">
        <f t="shared" si="4"/>
        <v>0.7157506810298505</v>
      </c>
      <c r="H64" s="20">
        <f t="shared" si="3"/>
        <v>0.9889334368340186</v>
      </c>
    </row>
    <row r="65" spans="1:8" ht="12.75">
      <c r="A65" s="18" t="s">
        <v>113</v>
      </c>
      <c r="B65" s="12">
        <v>200</v>
      </c>
      <c r="C65" s="19" t="s">
        <v>114</v>
      </c>
      <c r="D65" s="44">
        <v>163489321.15</v>
      </c>
      <c r="E65" s="44">
        <v>51841641.35</v>
      </c>
      <c r="F65" s="21">
        <v>28609540.68</v>
      </c>
      <c r="G65" s="10">
        <f t="shared" si="4"/>
        <v>0.3170949697835968</v>
      </c>
      <c r="H65" s="20">
        <f t="shared" si="3"/>
        <v>1.812040323535876</v>
      </c>
    </row>
    <row r="66" spans="1:8" ht="12.75">
      <c r="A66" s="18" t="s">
        <v>115</v>
      </c>
      <c r="B66" s="12">
        <v>200</v>
      </c>
      <c r="C66" s="19" t="s">
        <v>116</v>
      </c>
      <c r="D66" s="44">
        <v>4914600</v>
      </c>
      <c r="E66" s="44">
        <v>3943432</v>
      </c>
      <c r="F66" s="21">
        <v>4576525</v>
      </c>
      <c r="G66" s="10">
        <f t="shared" si="4"/>
        <v>0.8023912424205428</v>
      </c>
      <c r="H66" s="20">
        <f t="shared" si="3"/>
        <v>0.8616651280174368</v>
      </c>
    </row>
    <row r="67" spans="1:8" ht="12.75">
      <c r="A67" s="18" t="s">
        <v>14</v>
      </c>
      <c r="B67" s="12">
        <v>200</v>
      </c>
      <c r="C67" s="19" t="s">
        <v>15</v>
      </c>
      <c r="D67" s="44">
        <v>47158897.55</v>
      </c>
      <c r="E67" s="44">
        <v>30866232.06</v>
      </c>
      <c r="F67" s="21">
        <v>21996518.09</v>
      </c>
      <c r="G67" s="10">
        <f t="shared" si="4"/>
        <v>0.6545155562059995</v>
      </c>
      <c r="H67" s="20">
        <f t="shared" si="3"/>
        <v>1.4032326358976026</v>
      </c>
    </row>
    <row r="68" spans="1:8" ht="12.75">
      <c r="A68" s="11" t="s">
        <v>16</v>
      </c>
      <c r="B68" s="22">
        <v>200</v>
      </c>
      <c r="C68" s="13" t="s">
        <v>17</v>
      </c>
      <c r="D68" s="14">
        <f>SUM(D69:D70)</f>
        <v>168898867.81</v>
      </c>
      <c r="E68" s="14">
        <f>SUM(E69:E70)</f>
        <v>104384925.49000001</v>
      </c>
      <c r="F68" s="14">
        <f>SUM(F69:F70)</f>
        <v>110306440.31</v>
      </c>
      <c r="G68" s="15">
        <f t="shared" si="4"/>
        <v>0.6180321208986795</v>
      </c>
      <c r="H68" s="16">
        <f t="shared" si="3"/>
        <v>0.9463175966574713</v>
      </c>
    </row>
    <row r="69" spans="1:8" ht="12.75">
      <c r="A69" s="18" t="s">
        <v>18</v>
      </c>
      <c r="B69" s="12">
        <v>200</v>
      </c>
      <c r="C69" s="19" t="s">
        <v>19</v>
      </c>
      <c r="D69" s="21">
        <v>149682625.33</v>
      </c>
      <c r="E69" s="21">
        <v>92720287.67</v>
      </c>
      <c r="F69" s="21">
        <v>100145525.86</v>
      </c>
      <c r="G69" s="10">
        <f t="shared" si="4"/>
        <v>0.6194458940413615</v>
      </c>
      <c r="H69" s="20">
        <f t="shared" si="3"/>
        <v>0.9258555174958067</v>
      </c>
    </row>
    <row r="70" spans="1:8" ht="12.75">
      <c r="A70" s="18" t="s">
        <v>20</v>
      </c>
      <c r="B70" s="12">
        <v>200</v>
      </c>
      <c r="C70" s="19" t="s">
        <v>21</v>
      </c>
      <c r="D70" s="21">
        <v>19216242.48</v>
      </c>
      <c r="E70" s="21">
        <v>11664637.82</v>
      </c>
      <c r="F70" s="21">
        <v>10160914.45</v>
      </c>
      <c r="G70" s="10">
        <f t="shared" si="4"/>
        <v>0.6070197038854185</v>
      </c>
      <c r="H70" s="20">
        <f t="shared" si="3"/>
        <v>1.1479909487870947</v>
      </c>
    </row>
    <row r="71" spans="1:8" ht="12.75">
      <c r="A71" s="11" t="s">
        <v>22</v>
      </c>
      <c r="B71" s="22">
        <v>200</v>
      </c>
      <c r="C71" s="13" t="s">
        <v>23</v>
      </c>
      <c r="D71" s="14">
        <f>D72</f>
        <v>715903</v>
      </c>
      <c r="E71" s="14">
        <f>E72</f>
        <v>405952</v>
      </c>
      <c r="F71" s="14">
        <f>F72</f>
        <v>507334</v>
      </c>
      <c r="G71" s="15">
        <f t="shared" si="4"/>
        <v>0.5670488879079987</v>
      </c>
      <c r="H71" s="16">
        <f t="shared" si="3"/>
        <v>0.8001671482691876</v>
      </c>
    </row>
    <row r="72" spans="1:8" ht="12.75">
      <c r="A72" s="18" t="s">
        <v>24</v>
      </c>
      <c r="B72" s="12">
        <v>200</v>
      </c>
      <c r="C72" s="19" t="s">
        <v>25</v>
      </c>
      <c r="D72" s="21">
        <v>715903</v>
      </c>
      <c r="E72" s="21">
        <v>405952</v>
      </c>
      <c r="F72" s="21">
        <v>507334</v>
      </c>
      <c r="G72" s="10">
        <f t="shared" si="4"/>
        <v>0.5670488879079987</v>
      </c>
      <c r="H72" s="20">
        <f t="shared" si="3"/>
        <v>0.8001671482691876</v>
      </c>
    </row>
    <row r="73" spans="1:8" ht="12.75">
      <c r="A73" s="11" t="s">
        <v>26</v>
      </c>
      <c r="B73" s="22">
        <v>200</v>
      </c>
      <c r="C73" s="13" t="s">
        <v>27</v>
      </c>
      <c r="D73" s="14">
        <f>SUM(D74:D77)</f>
        <v>24519654.57</v>
      </c>
      <c r="E73" s="14">
        <f>SUM(E74:E77)</f>
        <v>11664362.77</v>
      </c>
      <c r="F73" s="14">
        <f>SUM(F74:F77)</f>
        <v>40502442.989999995</v>
      </c>
      <c r="G73" s="15">
        <f t="shared" si="4"/>
        <v>0.4757148081633843</v>
      </c>
      <c r="H73" s="16">
        <f t="shared" si="3"/>
        <v>0.28799158541819114</v>
      </c>
    </row>
    <row r="74" spans="1:8" ht="12.75">
      <c r="A74" s="18" t="s">
        <v>28</v>
      </c>
      <c r="B74" s="12">
        <v>200</v>
      </c>
      <c r="C74" s="19" t="s">
        <v>29</v>
      </c>
      <c r="D74" s="44">
        <v>3577204.76</v>
      </c>
      <c r="E74" s="44">
        <v>1866073.52</v>
      </c>
      <c r="F74" s="21">
        <v>1686219.04</v>
      </c>
      <c r="G74" s="10">
        <f t="shared" si="4"/>
        <v>0.5216568927969335</v>
      </c>
      <c r="H74" s="20">
        <f t="shared" si="3"/>
        <v>1.1066613979166076</v>
      </c>
    </row>
    <row r="75" spans="1:8" ht="12.75">
      <c r="A75" s="18" t="s">
        <v>30</v>
      </c>
      <c r="B75" s="12">
        <v>200</v>
      </c>
      <c r="C75" s="19" t="s">
        <v>31</v>
      </c>
      <c r="D75" s="44">
        <v>14380949.81</v>
      </c>
      <c r="E75" s="44">
        <v>5479610.31</v>
      </c>
      <c r="F75" s="21">
        <v>26842790.3</v>
      </c>
      <c r="G75" s="10">
        <f t="shared" si="4"/>
        <v>0.38103257311903516</v>
      </c>
      <c r="H75" s="20">
        <f t="shared" si="3"/>
        <v>0.20413713510253065</v>
      </c>
    </row>
    <row r="76" spans="1:8" ht="12.75">
      <c r="A76" s="18" t="s">
        <v>70</v>
      </c>
      <c r="B76" s="12">
        <v>200</v>
      </c>
      <c r="C76" s="19" t="s">
        <v>71</v>
      </c>
      <c r="D76" s="44"/>
      <c r="E76" s="44"/>
      <c r="F76" s="21">
        <v>8049249.78</v>
      </c>
      <c r="G76" s="10" t="e">
        <f t="shared" si="4"/>
        <v>#DIV/0!</v>
      </c>
      <c r="H76" s="20">
        <f t="shared" si="3"/>
        <v>0</v>
      </c>
    </row>
    <row r="77" spans="1:8" ht="12.75">
      <c r="A77" s="18" t="s">
        <v>72</v>
      </c>
      <c r="B77" s="12">
        <v>200</v>
      </c>
      <c r="C77" s="19" t="s">
        <v>73</v>
      </c>
      <c r="D77" s="44">
        <v>6561500</v>
      </c>
      <c r="E77" s="44">
        <v>4318678.94</v>
      </c>
      <c r="F77" s="21">
        <v>3924183.87</v>
      </c>
      <c r="G77" s="10">
        <f t="shared" si="4"/>
        <v>0.6581847047169093</v>
      </c>
      <c r="H77" s="20">
        <f t="shared" si="3"/>
        <v>1.100529201247647</v>
      </c>
    </row>
    <row r="78" spans="1:8" ht="12.75">
      <c r="A78" s="11" t="s">
        <v>74</v>
      </c>
      <c r="B78" s="22">
        <v>200</v>
      </c>
      <c r="C78" s="13" t="s">
        <v>75</v>
      </c>
      <c r="D78" s="14">
        <f>SUM(D80:D82)</f>
        <v>85817708.06</v>
      </c>
      <c r="E78" s="14">
        <f>SUM(E80:E82)</f>
        <v>58098001.49</v>
      </c>
      <c r="F78" s="14">
        <f>SUM(F79:F82)</f>
        <v>261845614.28</v>
      </c>
      <c r="G78" s="15">
        <f t="shared" si="4"/>
        <v>0.6769931614740913</v>
      </c>
      <c r="H78" s="16">
        <f>E77/F77</f>
        <v>1.100529201247647</v>
      </c>
    </row>
    <row r="79" spans="1:8" ht="12.75">
      <c r="A79" s="18" t="s">
        <v>164</v>
      </c>
      <c r="B79" s="12">
        <v>200</v>
      </c>
      <c r="C79" s="19" t="s">
        <v>165</v>
      </c>
      <c r="D79" s="44"/>
      <c r="E79" s="44"/>
      <c r="F79" s="21">
        <v>55360</v>
      </c>
      <c r="G79" s="10">
        <v>0</v>
      </c>
      <c r="H79" s="20">
        <f>E79/F79</f>
        <v>0</v>
      </c>
    </row>
    <row r="80" spans="1:8" ht="12.75">
      <c r="A80" s="18" t="s">
        <v>76</v>
      </c>
      <c r="B80" s="12">
        <v>200</v>
      </c>
      <c r="C80" s="19" t="s">
        <v>77</v>
      </c>
      <c r="D80" s="44">
        <v>72709787.39</v>
      </c>
      <c r="E80" s="44">
        <v>54097863.09</v>
      </c>
      <c r="F80" s="21">
        <v>30128470.3</v>
      </c>
      <c r="G80" s="10">
        <f t="shared" si="4"/>
        <v>0.7440244983777831</v>
      </c>
      <c r="H80" s="20">
        <f t="shared" si="3"/>
        <v>1.7955728436036795</v>
      </c>
    </row>
    <row r="81" spans="1:8" ht="12.75">
      <c r="A81" s="18" t="s">
        <v>134</v>
      </c>
      <c r="B81" s="12">
        <v>200</v>
      </c>
      <c r="C81" s="19" t="s">
        <v>133</v>
      </c>
      <c r="D81" s="44">
        <v>817444.44</v>
      </c>
      <c r="E81" s="44">
        <v>326609.6</v>
      </c>
      <c r="F81" s="21">
        <v>196740</v>
      </c>
      <c r="G81" s="10">
        <f t="shared" si="4"/>
        <v>0.39954960119369093</v>
      </c>
      <c r="H81" s="20">
        <f t="shared" si="3"/>
        <v>1.6601077564298057</v>
      </c>
    </row>
    <row r="82" spans="1:8" ht="12.75">
      <c r="A82" s="18" t="s">
        <v>127</v>
      </c>
      <c r="B82" s="12">
        <v>200</v>
      </c>
      <c r="C82" s="19" t="s">
        <v>126</v>
      </c>
      <c r="D82" s="44">
        <v>12290476.23</v>
      </c>
      <c r="E82" s="44">
        <v>3673528.8</v>
      </c>
      <c r="F82" s="21">
        <v>231465043.98</v>
      </c>
      <c r="G82" s="10">
        <f t="shared" si="4"/>
        <v>0.2988923074464137</v>
      </c>
      <c r="H82" s="20">
        <f t="shared" si="3"/>
        <v>0.015870771399578657</v>
      </c>
    </row>
    <row r="83" spans="1:8" ht="12.75">
      <c r="A83" s="11" t="s">
        <v>128</v>
      </c>
      <c r="B83" s="22">
        <v>200</v>
      </c>
      <c r="C83" s="13" t="s">
        <v>130</v>
      </c>
      <c r="D83" s="14">
        <f>D84</f>
        <v>372000</v>
      </c>
      <c r="E83" s="14">
        <f>E84</f>
        <v>138251.72</v>
      </c>
      <c r="F83" s="14">
        <f>F84</f>
        <v>133605.31</v>
      </c>
      <c r="G83" s="15">
        <f t="shared" si="4"/>
        <v>0.37164440860215053</v>
      </c>
      <c r="H83" s="16">
        <f t="shared" si="3"/>
        <v>1.0347771357291113</v>
      </c>
    </row>
    <row r="84" spans="1:8" ht="12.75">
      <c r="A84" s="18" t="s">
        <v>129</v>
      </c>
      <c r="B84" s="12">
        <v>200</v>
      </c>
      <c r="C84" s="19" t="s">
        <v>131</v>
      </c>
      <c r="D84" s="21">
        <v>372000</v>
      </c>
      <c r="E84" s="21">
        <v>138251.72</v>
      </c>
      <c r="F84" s="21">
        <v>133605.31</v>
      </c>
      <c r="G84" s="10">
        <f t="shared" si="4"/>
        <v>0.37164440860215053</v>
      </c>
      <c r="H84" s="20">
        <f t="shared" si="3"/>
        <v>1.0347771357291113</v>
      </c>
    </row>
    <row r="85" spans="1:8" ht="22.5" hidden="1">
      <c r="A85" s="11" t="s">
        <v>78</v>
      </c>
      <c r="B85" s="22">
        <v>200</v>
      </c>
      <c r="C85" s="13" t="s">
        <v>79</v>
      </c>
      <c r="D85" s="14">
        <f>SUM(D86:D87)</f>
        <v>0</v>
      </c>
      <c r="E85" s="14">
        <f>SUM(E86:E87)</f>
        <v>0</v>
      </c>
      <c r="F85" s="14">
        <f>SUM(F86:F87)</f>
        <v>0</v>
      </c>
      <c r="G85" s="15" t="e">
        <f t="shared" si="4"/>
        <v>#DIV/0!</v>
      </c>
      <c r="H85" s="16" t="e">
        <f t="shared" si="3"/>
        <v>#DIV/0!</v>
      </c>
    </row>
    <row r="86" spans="1:8" ht="22.5" hidden="1">
      <c r="A86" s="18" t="s">
        <v>80</v>
      </c>
      <c r="B86" s="12">
        <v>200</v>
      </c>
      <c r="C86" s="19" t="s">
        <v>81</v>
      </c>
      <c r="D86" s="21"/>
      <c r="E86" s="21"/>
      <c r="F86" s="21"/>
      <c r="G86" s="10" t="e">
        <f t="shared" si="4"/>
        <v>#DIV/0!</v>
      </c>
      <c r="H86" s="20" t="e">
        <f>E86/F86</f>
        <v>#DIV/0!</v>
      </c>
    </row>
    <row r="87" spans="1:8" ht="19.5" customHeight="1" hidden="1">
      <c r="A87" s="18" t="s">
        <v>82</v>
      </c>
      <c r="B87" s="12">
        <v>200</v>
      </c>
      <c r="C87" s="19" t="s">
        <v>83</v>
      </c>
      <c r="D87" s="21"/>
      <c r="E87" s="21"/>
      <c r="F87" s="21"/>
      <c r="G87" s="10" t="e">
        <f t="shared" si="4"/>
        <v>#DIV/0!</v>
      </c>
      <c r="H87" s="20" t="e">
        <f>E87/F87</f>
        <v>#DIV/0!</v>
      </c>
    </row>
    <row r="88" spans="1:8" ht="21" customHeight="1">
      <c r="A88" s="18" t="s">
        <v>84</v>
      </c>
      <c r="B88" s="12">
        <v>450</v>
      </c>
      <c r="C88" s="19" t="s">
        <v>40</v>
      </c>
      <c r="D88" s="21">
        <f>D9-D34</f>
        <v>-148432405.88999987</v>
      </c>
      <c r="E88" s="21">
        <f>E9-E34</f>
        <v>40445248.85000014</v>
      </c>
      <c r="F88" s="21">
        <f>F9-F34</f>
        <v>84834987.49000001</v>
      </c>
      <c r="G88" s="10"/>
      <c r="H88" s="20"/>
    </row>
    <row r="91" spans="4:6" ht="12.75">
      <c r="D91" s="9"/>
      <c r="F91" s="23"/>
    </row>
    <row r="92" ht="12.75">
      <c r="F92" s="23"/>
    </row>
  </sheetData>
  <sheetProtection/>
  <mergeCells count="4">
    <mergeCell ref="A1:H1"/>
    <mergeCell ref="A2:H2"/>
    <mergeCell ref="B3:D3"/>
    <mergeCell ref="B4:D4"/>
  </mergeCells>
  <printOptions/>
  <pageMargins left="0.7874015748031497" right="0.31496062992125984" top="0.03937007874015748" bottom="0.1968503937007874" header="0.3937007874015748" footer="0.3937007874015748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fonh_2</cp:lastModifiedBy>
  <cp:lastPrinted>2023-07-13T12:27:02Z</cp:lastPrinted>
  <dcterms:created xsi:type="dcterms:W3CDTF">2017-04-12T07:57:01Z</dcterms:created>
  <dcterms:modified xsi:type="dcterms:W3CDTF">2023-10-13T12:27:29Z</dcterms:modified>
  <cp:category/>
  <cp:version/>
  <cp:contentType/>
  <cp:contentStatus/>
</cp:coreProperties>
</file>