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Аналитика 1 квартал 2023 года" sheetId="1" r:id="rId1"/>
  </sheets>
  <definedNames>
    <definedName name="__bookmark_1">'Аналитика 1 квартал 2023 года'!$A$1:$H$5</definedName>
    <definedName name="__bookmark_2">'Аналитика 1 квартал 2023 года'!$A$6:$H$28</definedName>
    <definedName name="__bookmark_4">#REF!</definedName>
    <definedName name="__bookmark_5">#REF!</definedName>
    <definedName name="__bookmark_6">#REF!</definedName>
    <definedName name="_xlnm.Print_Titles" localSheetId="0">'Аналитика 1 квартал 2023 года'!$6:$8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<sst xmlns="http://schemas.openxmlformats.org/spreadsheetml/2006/main" count="172" uniqueCount="170">
  <si>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</si>
  <si>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</si>
  <si>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</si>
  <si>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</si>
  <si>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</si>
  <si>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</si>
  <si>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</si>
  <si>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</si>
  <si>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</si>
  <si>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</si>
  <si>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Резервные фонды</t>
  </si>
  <si>
    <t>000 0111 0000000000 000</t>
  </si>
  <si>
    <t>Другие общегосударственные вопросы</t>
  </si>
  <si>
    <t>000 0113 0000000000 000</t>
  </si>
  <si>
    <t>Другие вопросы в области образования</t>
  </si>
  <si>
    <t>000 0709 0000000000 000</t>
  </si>
  <si>
    <t>КУЛЬТУРА, КИНЕМАТОГРАФИЯ</t>
  </si>
  <si>
    <t>000 0800 0000000000 000</t>
  </si>
  <si>
    <t>Культура</t>
  </si>
  <si>
    <t>000 0801 0000000000 000</t>
  </si>
  <si>
    <t>Другие вопросы в области культуры, кинематографии</t>
  </si>
  <si>
    <t>000 0804 0000000000 000</t>
  </si>
  <si>
    <t>ЗДРАВООХРАНЕНИЕ</t>
  </si>
  <si>
    <t>000 0900 0000000000 000</t>
  </si>
  <si>
    <t>Санитарно-эпидемиологическое благополучие</t>
  </si>
  <si>
    <t>000 0907 0000000000 000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</si>
  <si>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</si>
  <si>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</si>
  <si>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</si>
  <si>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</si>
  <si>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населения</t>
  </si>
  <si>
    <t>000 1003 0000000000 000</t>
  </si>
  <si>
    <t>Единица измерения:</t>
  </si>
  <si>
    <t>руб.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</si>
  <si>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</si>
  <si>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</si>
  <si>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</si>
  <si>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</si>
  <si>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</si>
  <si>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</si>
  <si>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4</t>
  </si>
  <si>
    <t>5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</si>
  <si>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</si>
  <si>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</si>
  <si>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</si>
  <si>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</si>
  <si>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</si>
  <si>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НАЛОГИ НА ТОВАРЫ (РАБОТЫ, УСЛУГИ), РЕАЛИЗУЕМЫЕ НА ТЕРРИТОРИИ РОССИЙСКОЙ ФЕДЕРАЦИИ</t>
  </si>
  <si>
    <t>000 10300000000000000</t>
  </si>
  <si>
    <t>НАЛОГИ НА СОВОКУПНЫЙ ДОХОД</t>
  </si>
  <si>
    <t>000 10500000000000000</t>
  </si>
  <si>
    <t>ГОСУДАРСТВЕННАЯ ПОШЛИНА</t>
  </si>
  <si>
    <t>000 10800000000000000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</si>
  <si>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</si>
  <si>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</si>
  <si>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ПЛАТЕЖИ ПРИ ПОЛЬЗОВАНИИ ПРИРОДНЫМИ РЕСУРСАМИ</t>
  </si>
  <si>
    <t>000 11200000000000000</t>
  </si>
  <si>
    <t>000 11300000000000000</t>
  </si>
  <si>
    <t>ДОХОДЫ ОТ ПРОДАЖИ МАТЕРИАЛЬНЫХ И НЕМАТЕРИАЛЬНЫХ АКТИВОВ</t>
  </si>
  <si>
    <t>000 11400000000000000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</si>
  <si>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</si>
  <si>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</si>
  <si>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</si>
  <si>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</si>
  <si>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</si>
  <si>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</si>
  <si>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</si>
  <si>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</si>
  <si>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</si>
  <si>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</si>
  <si>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</si>
  <si>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</si>
  <si>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Охрана семьи и детства</t>
  </si>
  <si>
    <t>000 1004 0000000000 000</t>
  </si>
  <si>
    <t>Другие вопросы в области социальной политики</t>
  </si>
  <si>
    <t>000 1006 0000000000 000</t>
  </si>
  <si>
    <t>ФИЗИЧЕСКАЯ КУЛЬТУРА И СПОРТ</t>
  </si>
  <si>
    <t>000 1100 0000000000 000</t>
  </si>
  <si>
    <t>Массовый спорт</t>
  </si>
  <si>
    <t>000 1102 0000000000 000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</si>
  <si>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</si>
  <si>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</si>
  <si>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</si>
  <si>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</si>
  <si>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Иные дотации</t>
  </si>
  <si>
    <t>000 1402 0000000000 000</t>
  </si>
  <si>
    <t>Результат кассового исполнения бюджета (дефицит/профицит)</t>
  </si>
  <si>
    <t>НАЦИОНАЛЬНАЯ БЕЗОПАСНОСТЬ И ПРАВООХРАНИТЕЛЬНАЯ ДЕЯТЕЛЬНОСТЬ</t>
  </si>
  <si>
    <t>000 0300 0000000000 000</t>
  </si>
  <si>
    <t>НАЦИОНАЛЬНАЯ ЭКОНОМИКА</t>
  </si>
  <si>
    <t>000 0400 0000000000 000</t>
  </si>
  <si>
    <t>Общеэкономические вопросы</t>
  </si>
  <si>
    <t>000 0401 0000000000 000</t>
  </si>
  <si>
    <t>Сельское хозяйство и рыболовство</t>
  </si>
  <si>
    <t>000 0405 0000000000 000</t>
  </si>
  <si>
    <t>Дорожное хозяйство (дорожные фонды)</t>
  </si>
  <si>
    <t>000 0409 0000000000 000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</si>
  <si>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</si>
  <si>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</si>
  <si>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</si>
  <si>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</si>
  <si>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</si>
  <si>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</si>
  <si>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Другие вопросы в области жилищно-коммунального хозяйства</t>
  </si>
  <si>
    <t>000 0505 0000000000 000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</si>
  <si>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</si>
  <si>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</si>
  <si>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</si>
  <si>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</si>
  <si>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ОБРАЗОВАНИЕ</t>
  </si>
  <si>
    <t>000 0700 0000000000 000</t>
  </si>
  <si>
    <t>Дошкольное образование</t>
  </si>
  <si>
    <t>000 0701 0000000000 000</t>
  </si>
  <si>
    <t>Общее образование</t>
  </si>
  <si>
    <t>000 0702 0000000000 000</t>
  </si>
  <si>
    <t>Дополнительное образование детей</t>
  </si>
  <si>
    <t>000 0703 0000000000 000</t>
  </si>
  <si>
    <t>Молодежная политика</t>
  </si>
  <si>
    <t>000 0707 0000000000 000</t>
  </si>
  <si>
    <t>Расходы бюджета - ВСЕГО 
в том числе:</t>
  </si>
  <si>
    <t>Доходы бюджета - ВСЕГО: 
в том числе:</t>
  </si>
  <si>
    <t>ВОЗВРАТ ОСТАТКОВ СУБСИДИЙ, СУБВЕНЦИЙ И ИНЫХ МЕЖБЮДЖЕТНЫХ ТРАНСФЕРТОВ, ИМЕЮЩИХ ЦЕЛЕВОЕ НАЗНАЧЕНИЕ, ПРОШЛЫХ ЛЕТ</t>
  </si>
  <si>
    <t>Судебная система</t>
  </si>
  <si>
    <t>000 0105 0000000000 000</t>
  </si>
  <si>
    <t>Коммунальное хозяйство</t>
  </si>
  <si>
    <t>Благоустройство</t>
  </si>
  <si>
    <t>000 0502 0000000000 000</t>
  </si>
  <si>
    <t>000 0503 0000000000 000</t>
  </si>
  <si>
    <t>000 1105 0000000000 000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</si>
  <si>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</si>
  <si>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</si>
  <si>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</si>
  <si>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000 1300 0000000000 000</t>
  </si>
  <si>
    <t>000 1301 0000000000 000</t>
  </si>
  <si>
    <t>ДОХОДЫ ОТ ОКАЗАНИЯ ПЛАТНЫХ УСЛУГ И КОМПЕНСАЦИИ ЗАТРАТ ГОСУДАРСТВА</t>
  </si>
  <si>
    <t>000 1103 0000000000 000</t>
  </si>
  <si>
    <t>Спорт высших достижений</t>
  </si>
  <si>
    <t>000 20210000000000150</t>
  </si>
  <si>
    <t>000 20220000000000150</t>
  </si>
  <si>
    <t>000 20230000000000150</t>
  </si>
  <si>
    <t>000 20240000000000150</t>
  </si>
  <si>
    <t>000 21900000000000150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</si>
  <si>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</si>
  <si>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000 21800000000000150</t>
  </si>
  <si>
    <t>Транспорт</t>
  </si>
  <si>
    <t>000 0408 0000000000 000</t>
  </si>
  <si>
    <t>000 20400000000000150</t>
  </si>
  <si>
    <t>000 20700000000000150</t>
  </si>
  <si>
    <t>БЕЗВОЗМЕЗДНЫЕ ПОСТУПЛЕНИЯ ОТ НЕГОСУДАРСТВЕННЫХ ОРГАНИЗАЦИЙ</t>
  </si>
  <si>
    <t>ПРОЧИЕ БЕЗВОЗМЕЗДНЫЕ ПОСТУПЛЕНИЯ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</si>
  <si>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</si>
  <si>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</si>
  <si>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АНАЛИТИЧЕСКИЕ ДАННЫЕ о ДОХОДАХ и РАСХОДАХ бюджета Сокольского муниципального округа  за 1 квартал 2023 года</t>
  </si>
  <si>
    <t>План на 2023 год</t>
  </si>
  <si>
    <t xml:space="preserve">Исполнено за 1 квартал 2023 года </t>
  </si>
  <si>
    <t>Исполнено за аналогичный период 2022 года</t>
  </si>
  <si>
    <t>в % к плану на 2023 год</t>
  </si>
  <si>
    <t>в % к аналогичному периоду 2022 года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</si>
  <si>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</si>
  <si>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</si>
  <si>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</si>
  <si>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000 10600000000000000</t>
  </si>
  <si>
    <t>НАЦИОНАЛЬНАЯ ОБОРОНА</t>
  </si>
  <si>
    <t>Мобилизационная и вневойсковая подготовка</t>
  </si>
  <si>
    <t>000 0200 0000000000 000</t>
  </si>
  <si>
    <t>000 0203 0000000000 000</t>
  </si>
  <si>
    <t>Другие вопросы в области национальной безопасности и правоохранительной деятельности</t>
  </si>
  <si>
    <t>000 0314 0000000000 000</t>
  </si>
  <si>
    <t>Физическаая культура</t>
  </si>
  <si>
    <t>000 1101 0000000000 000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</si>
</sst>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.0%"/>
    <numFmt numFmtId="176" formatCode="#,##0.00_ ;[Red]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0">
    <font>
      <sz val="10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75" fontId="2" fillId="0" borderId="0" xfId="0" applyNumberFormat="1" applyFont="1" applyBorder="1" applyAlignment="1">
      <alignment wrapText="1"/>
    </xf>
    <xf numFmtId="175" fontId="2" fillId="0" borderId="0" xfId="0" applyNumberFormat="1" applyFont="1" applyAlignment="1">
      <alignment wrapText="1"/>
    </xf>
    <xf numFmtId="175" fontId="2" fillId="0" borderId="10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/>
    </xf>
    <xf numFmtId="175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75" fontId="2" fillId="0" borderId="11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 vertical="top" wrapText="1"/>
    </xf>
    <xf numFmtId="173" fontId="2" fillId="0" borderId="13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74" fontId="3" fillId="0" borderId="12" xfId="0" applyNumberFormat="1" applyFont="1" applyFill="1" applyBorder="1" applyAlignment="1">
      <alignment horizontal="right" wrapText="1"/>
    </xf>
    <xf numFmtId="175" fontId="3" fillId="0" borderId="11" xfId="0" applyNumberFormat="1" applyFont="1" applyFill="1" applyBorder="1" applyAlignment="1">
      <alignment horizontal="right" wrapText="1"/>
    </xf>
    <xf numFmtId="175" fontId="3" fillId="0" borderId="14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wrapText="1"/>
    </xf>
    <xf numFmtId="175" fontId="2" fillId="0" borderId="14" xfId="0" applyNumberFormat="1" applyFont="1" applyFill="1" applyBorder="1" applyAlignment="1">
      <alignment horizontal="right" wrapText="1"/>
    </xf>
    <xf numFmtId="174" fontId="2" fillId="0" borderId="12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173" fontId="3" fillId="0" borderId="13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21" fillId="0" borderId="12" xfId="0" applyFont="1" applyBorder="1" applyAlignment="1">
      <alignment horizontal="center" vertical="center" wrapText="1"/>
    </xf>
    <xf numFmtId="175" fontId="21" fillId="0" borderId="12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" fontId="21" fillId="0" borderId="16" xfId="0" applyNumberFormat="1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top" wrapText="1"/>
    </xf>
    <xf numFmtId="173" fontId="21" fillId="0" borderId="13" xfId="0" applyNumberFormat="1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174" fontId="22" fillId="0" borderId="12" xfId="0" applyNumberFormat="1" applyFont="1" applyFill="1" applyBorder="1" applyAlignment="1">
      <alignment horizontal="right" wrapText="1"/>
    </xf>
    <xf numFmtId="175" fontId="22" fillId="0" borderId="11" xfId="0" applyNumberFormat="1" applyFont="1" applyFill="1" applyBorder="1" applyAlignment="1">
      <alignment horizontal="right" wrapText="1"/>
    </xf>
    <xf numFmtId="175" fontId="22" fillId="0" borderId="14" xfId="0" applyNumberFormat="1" applyFont="1" applyFill="1" applyBorder="1" applyAlignment="1">
      <alignment horizontal="right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 wrapText="1"/>
    </xf>
    <xf numFmtId="174" fontId="21" fillId="0" borderId="12" xfId="0" applyNumberFormat="1" applyFont="1" applyFill="1" applyBorder="1" applyAlignment="1">
      <alignment horizontal="right" wrapText="1"/>
    </xf>
    <xf numFmtId="175" fontId="21" fillId="0" borderId="11" xfId="0" applyNumberFormat="1" applyFont="1" applyFill="1" applyBorder="1" applyAlignment="1">
      <alignment horizontal="right" wrapText="1"/>
    </xf>
    <xf numFmtId="175" fontId="21" fillId="0" borderId="14" xfId="0" applyNumberFormat="1" applyFont="1" applyFill="1" applyBorder="1" applyAlignment="1">
      <alignment horizontal="right" wrapText="1"/>
    </xf>
    <xf numFmtId="0" fontId="21" fillId="0" borderId="17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5.28125" style="0" customWidth="1"/>
    <col min="5" max="5" width="13.57421875" style="0" customWidth="1"/>
    <col min="6" max="6" width="14.28125" style="0" customWidth="1"/>
    <col min="7" max="7" width="11.7109375" style="7" customWidth="1"/>
    <col min="8" max="8" width="11.8515625" style="7" customWidth="1"/>
  </cols>
  <sheetData>
    <row r="1" spans="1:8" ht="15" customHeight="1">
      <c r="A1" s="25" t="s">
        <v>152</v>
      </c>
      <c r="B1" s="26"/>
      <c r="C1" s="26"/>
      <c r="D1" s="26"/>
      <c r="E1" s="26"/>
      <c r="F1" s="26"/>
      <c r="G1" s="26"/>
      <c r="H1" s="26"/>
    </row>
    <row r="2" spans="1:8" ht="12.75">
      <c r="A2" s="27"/>
      <c r="B2" s="26"/>
      <c r="C2" s="26"/>
      <c r="D2" s="26"/>
      <c r="E2" s="26"/>
      <c r="F2" s="26"/>
      <c r="G2" s="26"/>
      <c r="H2" s="26"/>
    </row>
    <row r="3" spans="1:8" ht="12.75">
      <c r="A3" s="1"/>
      <c r="B3" s="27"/>
      <c r="C3" s="26"/>
      <c r="D3" s="26"/>
      <c r="E3" s="3"/>
      <c r="F3" s="3"/>
      <c r="G3" s="4"/>
      <c r="H3" s="8"/>
    </row>
    <row r="4" spans="1:8" ht="12.75">
      <c r="A4" s="1" t="s">
        <v>32</v>
      </c>
      <c r="B4" s="27" t="s">
        <v>33</v>
      </c>
      <c r="C4" s="26"/>
      <c r="D4" s="26"/>
      <c r="E4" s="3"/>
      <c r="F4" s="3"/>
      <c r="G4" s="4"/>
      <c r="H4" s="8"/>
    </row>
    <row r="5" spans="1:8" ht="6.75" customHeight="1">
      <c r="A5" s="1"/>
      <c r="B5" s="1"/>
      <c r="C5" s="1"/>
      <c r="D5" s="1"/>
      <c r="E5" s="1"/>
      <c r="F5" s="1"/>
      <c r="G5" s="5"/>
      <c r="H5" s="8"/>
    </row>
    <row r="6" spans="1:8" ht="6.75" customHeight="1">
      <c r="A6" s="2"/>
      <c r="B6" s="2"/>
      <c r="C6" s="2"/>
      <c r="D6" s="2"/>
      <c r="E6" s="2"/>
      <c r="F6" s="2"/>
      <c r="G6" s="6"/>
      <c r="H6" s="6"/>
    </row>
    <row r="7" spans="1:8" ht="46.5" customHeight="1">
      <c r="A7" s="30" t="s">
        <v>34</v>
      </c>
      <c r="B7" s="30" t="s">
        <v>35</v>
      </c>
      <c r="C7" s="30" t="s">
        <v>36</v>
      </c>
      <c r="D7" s="30" t="s">
        <v>153</v>
      </c>
      <c r="E7" s="30" t="s">
        <v>154</v>
      </c>
      <c r="F7" s="30" t="s">
        <v>155</v>
      </c>
      <c r="G7" s="31" t="s">
        <v>156</v>
      </c>
      <c r="H7" s="31" t="s">
        <v>157</v>
      </c>
    </row>
    <row r="8" spans="1:8" ht="12.75">
      <c r="A8" s="30" t="s">
        <v>37</v>
      </c>
      <c r="B8" s="32" t="s">
        <v>38</v>
      </c>
      <c r="C8" s="32" t="s">
        <v>39</v>
      </c>
      <c r="D8" s="32" t="s">
        <v>40</v>
      </c>
      <c r="E8" s="32" t="s">
        <v>41</v>
      </c>
      <c r="F8" s="32">
        <v>6</v>
      </c>
      <c r="G8" s="33">
        <v>7</v>
      </c>
      <c r="H8" s="33">
        <v>8</v>
      </c>
    </row>
    <row r="9" spans="1:8" s="17" customFormat="1" ht="22.5">
      <c r="A9" s="34" t="s">
        <v>120</v>
      </c>
      <c r="B9" s="35">
        <v>10</v>
      </c>
      <c r="C9" s="36" t="s">
        <v>42</v>
      </c>
      <c r="D9" s="37">
        <f>D10+D23</f>
        <v>2377965290.48</v>
      </c>
      <c r="E9" s="37">
        <f>E10+E23</f>
        <v>380008751.06</v>
      </c>
      <c r="F9" s="37">
        <f>F10+F23</f>
        <v>377407553.28000003</v>
      </c>
      <c r="G9" s="38">
        <f>E9/D9</f>
        <v>0.15980416223118799</v>
      </c>
      <c r="H9" s="39">
        <f>E9/F9</f>
        <v>1.0068922780092588</v>
      </c>
    </row>
    <row r="10" spans="1:8" s="17" customFormat="1" ht="12.75">
      <c r="A10" s="40" t="s">
        <v>43</v>
      </c>
      <c r="B10" s="35">
        <v>10</v>
      </c>
      <c r="C10" s="41" t="s">
        <v>44</v>
      </c>
      <c r="D10" s="42">
        <v>684619800</v>
      </c>
      <c r="E10" s="42">
        <v>149934525.75</v>
      </c>
      <c r="F10" s="42">
        <f>SUM(F11:F22)</f>
        <v>145537620.45000002</v>
      </c>
      <c r="G10" s="43">
        <f>IF(D10=0,"х",E10/D10)</f>
        <v>0.21900407459731663</v>
      </c>
      <c r="H10" s="44">
        <f>E10/F10</f>
        <v>1.0302114689411908</v>
      </c>
    </row>
    <row r="11" spans="1:8" s="17" customFormat="1" ht="12.75">
      <c r="A11" s="40" t="s">
        <v>45</v>
      </c>
      <c r="B11" s="35">
        <v>10</v>
      </c>
      <c r="C11" s="41" t="s">
        <v>46</v>
      </c>
      <c r="D11" s="42">
        <v>496558000</v>
      </c>
      <c r="E11" s="42">
        <v>118327293.87</v>
      </c>
      <c r="F11" s="42">
        <v>102234170.07</v>
      </c>
      <c r="G11" s="43">
        <f aca="true" t="shared" si="0" ref="G11:G22">IF(D11=0,"х",E11/D11)</f>
        <v>0.23829501059292169</v>
      </c>
      <c r="H11" s="44">
        <f aca="true" t="shared" si="1" ref="H11:H83">E11/F11</f>
        <v>1.1574143340624863</v>
      </c>
    </row>
    <row r="12" spans="1:8" s="17" customFormat="1" ht="22.5">
      <c r="A12" s="40" t="s">
        <v>47</v>
      </c>
      <c r="B12" s="35">
        <v>10</v>
      </c>
      <c r="C12" s="41" t="s">
        <v>48</v>
      </c>
      <c r="D12" s="42">
        <v>24628000</v>
      </c>
      <c r="E12" s="42">
        <v>6265775.65</v>
      </c>
      <c r="F12" s="42">
        <v>5699285.73</v>
      </c>
      <c r="G12" s="43">
        <f t="shared" si="0"/>
        <v>0.25441674719831087</v>
      </c>
      <c r="H12" s="44">
        <f t="shared" si="1"/>
        <v>1.0993966519379965</v>
      </c>
    </row>
    <row r="13" spans="1:8" s="17" customFormat="1" ht="12.75">
      <c r="A13" s="40" t="s">
        <v>49</v>
      </c>
      <c r="B13" s="35">
        <v>10</v>
      </c>
      <c r="C13" s="41" t="s">
        <v>50</v>
      </c>
      <c r="D13" s="42">
        <v>89759000</v>
      </c>
      <c r="E13" s="42">
        <v>13885257.96</v>
      </c>
      <c r="F13" s="42">
        <v>16503162.91</v>
      </c>
      <c r="G13" s="43">
        <f t="shared" si="0"/>
        <v>0.15469488251874464</v>
      </c>
      <c r="H13" s="44">
        <f t="shared" si="1"/>
        <v>0.8413695020598934</v>
      </c>
    </row>
    <row r="14" spans="1:8" s="17" customFormat="1" ht="12.75">
      <c r="A14" s="40" t="s">
        <v>160</v>
      </c>
      <c r="B14" s="35"/>
      <c r="C14" s="41" t="s">
        <v>161</v>
      </c>
      <c r="D14" s="42">
        <v>40052800</v>
      </c>
      <c r="E14" s="42">
        <v>2566620.21</v>
      </c>
      <c r="F14" s="42">
        <v>3311705.76</v>
      </c>
      <c r="G14" s="43">
        <f t="shared" si="0"/>
        <v>0.06408091843766228</v>
      </c>
      <c r="H14" s="44">
        <f aca="true" t="shared" si="2" ref="H14:H22">E14/F14</f>
        <v>0.7750145683232438</v>
      </c>
    </row>
    <row r="15" spans="1:8" s="17" customFormat="1" ht="12.75">
      <c r="A15" s="40" t="s">
        <v>51</v>
      </c>
      <c r="B15" s="35">
        <v>10</v>
      </c>
      <c r="C15" s="41" t="s">
        <v>52</v>
      </c>
      <c r="D15" s="42">
        <v>7500000</v>
      </c>
      <c r="E15" s="42">
        <v>1298754.61</v>
      </c>
      <c r="F15" s="42">
        <v>2023015.37</v>
      </c>
      <c r="G15" s="43">
        <f t="shared" si="0"/>
        <v>0.17316728133333334</v>
      </c>
      <c r="H15" s="44">
        <f t="shared" si="2"/>
        <v>0.6419894921510162</v>
      </c>
    </row>
    <row r="16" spans="1:8" s="17" customFormat="1" ht="22.5">
      <c r="A16" s="40" t="s">
        <v>158</v>
      </c>
      <c r="B16" s="35">
        <v>10</v>
      </c>
      <c r="C16" s="45" t="s">
        <v>159</v>
      </c>
      <c r="D16" s="42">
        <v>0</v>
      </c>
      <c r="E16" s="42">
        <v>-504.83</v>
      </c>
      <c r="F16" s="42">
        <v>0</v>
      </c>
      <c r="G16" s="43" t="str">
        <f t="shared" si="0"/>
        <v>х</v>
      </c>
      <c r="H16" s="44" t="e">
        <f t="shared" si="2"/>
        <v>#DIV/0!</v>
      </c>
    </row>
    <row r="17" spans="1:8" s="17" customFormat="1" ht="22.5">
      <c r="A17" s="40" t="s">
        <v>53</v>
      </c>
      <c r="B17" s="35">
        <v>10</v>
      </c>
      <c r="C17" s="41" t="s">
        <v>54</v>
      </c>
      <c r="D17" s="42">
        <v>18200000</v>
      </c>
      <c r="E17" s="42">
        <v>4729822.06</v>
      </c>
      <c r="F17" s="42">
        <v>5159752.33</v>
      </c>
      <c r="G17" s="43">
        <f t="shared" si="0"/>
        <v>0.25988033296703295</v>
      </c>
      <c r="H17" s="44">
        <f t="shared" si="2"/>
        <v>0.9166761808507191</v>
      </c>
    </row>
    <row r="18" spans="1:8" s="17" customFormat="1" ht="12.75">
      <c r="A18" s="40" t="s">
        <v>55</v>
      </c>
      <c r="B18" s="35">
        <v>10</v>
      </c>
      <c r="C18" s="41" t="s">
        <v>56</v>
      </c>
      <c r="D18" s="42">
        <v>5111000</v>
      </c>
      <c r="E18" s="42">
        <v>1393718.59</v>
      </c>
      <c r="F18" s="42">
        <v>1995276.79</v>
      </c>
      <c r="G18" s="43">
        <f t="shared" si="0"/>
        <v>0.27269000000000004</v>
      </c>
      <c r="H18" s="44">
        <f t="shared" si="2"/>
        <v>0.6985088971039451</v>
      </c>
    </row>
    <row r="19" spans="1:8" s="17" customFormat="1" ht="15" customHeight="1">
      <c r="A19" s="40" t="s">
        <v>134</v>
      </c>
      <c r="B19" s="35">
        <v>10</v>
      </c>
      <c r="C19" s="41" t="s">
        <v>57</v>
      </c>
      <c r="D19" s="42">
        <v>0</v>
      </c>
      <c r="E19" s="42">
        <v>238088.83</v>
      </c>
      <c r="F19" s="42">
        <v>513688.62</v>
      </c>
      <c r="G19" s="43" t="str">
        <f t="shared" si="0"/>
        <v>х</v>
      </c>
      <c r="H19" s="44">
        <f t="shared" si="2"/>
        <v>0.46348862079132686</v>
      </c>
    </row>
    <row r="20" spans="1:8" s="17" customFormat="1" ht="12.75">
      <c r="A20" s="40" t="s">
        <v>58</v>
      </c>
      <c r="B20" s="35">
        <v>10</v>
      </c>
      <c r="C20" s="41" t="s">
        <v>59</v>
      </c>
      <c r="D20" s="42">
        <v>1650000</v>
      </c>
      <c r="E20" s="42">
        <v>467634.12</v>
      </c>
      <c r="F20" s="42">
        <v>7104007.93</v>
      </c>
      <c r="G20" s="43">
        <f t="shared" si="0"/>
        <v>0.2834146181818182</v>
      </c>
      <c r="H20" s="44">
        <f t="shared" si="2"/>
        <v>0.06582680151935022</v>
      </c>
    </row>
    <row r="21" spans="1:8" s="17" customFormat="1" ht="12.75">
      <c r="A21" s="40" t="s">
        <v>60</v>
      </c>
      <c r="B21" s="35">
        <v>10</v>
      </c>
      <c r="C21" s="41" t="s">
        <v>61</v>
      </c>
      <c r="D21" s="42">
        <v>1161000</v>
      </c>
      <c r="E21" s="42">
        <v>759166.17</v>
      </c>
      <c r="F21" s="42">
        <v>944864.34</v>
      </c>
      <c r="G21" s="43">
        <f t="shared" si="0"/>
        <v>0.6538898966408269</v>
      </c>
      <c r="H21" s="44">
        <f t="shared" si="2"/>
        <v>0.8034657864217841</v>
      </c>
    </row>
    <row r="22" spans="1:8" s="17" customFormat="1" ht="12.75">
      <c r="A22" s="40" t="s">
        <v>62</v>
      </c>
      <c r="B22" s="35">
        <v>10</v>
      </c>
      <c r="C22" s="41" t="s">
        <v>63</v>
      </c>
      <c r="D22" s="42">
        <v>0</v>
      </c>
      <c r="E22" s="42">
        <v>2898.51</v>
      </c>
      <c r="F22" s="42">
        <v>48690.6</v>
      </c>
      <c r="G22" s="43" t="str">
        <f t="shared" si="0"/>
        <v>х</v>
      </c>
      <c r="H22" s="44">
        <f t="shared" si="2"/>
        <v>0.05952914936353219</v>
      </c>
    </row>
    <row r="23" spans="1:8" s="17" customFormat="1" ht="12.75">
      <c r="A23" s="40" t="s">
        <v>64</v>
      </c>
      <c r="B23" s="35">
        <v>10</v>
      </c>
      <c r="C23" s="41" t="s">
        <v>65</v>
      </c>
      <c r="D23" s="42">
        <f>D24+D32+D29+D30+D31</f>
        <v>1693345490.48</v>
      </c>
      <c r="E23" s="42">
        <f>E24+E32+E29+E30+E31</f>
        <v>230074225.31</v>
      </c>
      <c r="F23" s="42">
        <f>F24+F32+F29+F30+F31</f>
        <v>231869932.83</v>
      </c>
      <c r="G23" s="43">
        <f aca="true" t="shared" si="3" ref="G23:G28">E23/D23</f>
        <v>0.135869630033256</v>
      </c>
      <c r="H23" s="44">
        <f t="shared" si="1"/>
        <v>0.9922555395687436</v>
      </c>
    </row>
    <row r="24" spans="1:8" ht="22.5">
      <c r="A24" s="18" t="s">
        <v>66</v>
      </c>
      <c r="B24" s="12">
        <v>10</v>
      </c>
      <c r="C24" s="19" t="s">
        <v>67</v>
      </c>
      <c r="D24" s="21">
        <f>SUM(D25:D28)</f>
        <v>1693345490.48</v>
      </c>
      <c r="E24" s="21">
        <f>SUM(E25:E28)</f>
        <v>230178745.66000003</v>
      </c>
      <c r="F24" s="21">
        <f>SUM(F25:F28)</f>
        <v>232482975.07000002</v>
      </c>
      <c r="G24" s="10">
        <f t="shared" si="3"/>
        <v>0.13593135420625413</v>
      </c>
      <c r="H24" s="20">
        <f t="shared" si="1"/>
        <v>0.9900886101044337</v>
      </c>
    </row>
    <row r="25" spans="1:8" ht="12.75">
      <c r="A25" s="18" t="s">
        <v>68</v>
      </c>
      <c r="B25" s="12">
        <v>10</v>
      </c>
      <c r="C25" s="19" t="s">
        <v>137</v>
      </c>
      <c r="D25" s="21">
        <v>185034900</v>
      </c>
      <c r="E25" s="21">
        <v>46241800</v>
      </c>
      <c r="F25" s="21">
        <v>34442200</v>
      </c>
      <c r="G25" s="10">
        <f t="shared" si="3"/>
        <v>0.24990853076906033</v>
      </c>
      <c r="H25" s="20">
        <f t="shared" si="1"/>
        <v>1.3425913559528717</v>
      </c>
    </row>
    <row r="26" spans="1:8" ht="21.75" customHeight="1">
      <c r="A26" s="18" t="s">
        <v>69</v>
      </c>
      <c r="B26" s="12">
        <v>10</v>
      </c>
      <c r="C26" s="19" t="s">
        <v>138</v>
      </c>
      <c r="D26" s="21">
        <v>780207105.3</v>
      </c>
      <c r="E26" s="21">
        <v>34324154.3</v>
      </c>
      <c r="F26" s="21">
        <v>65463974.49</v>
      </c>
      <c r="G26" s="10">
        <f t="shared" si="3"/>
        <v>0.04399364484998109</v>
      </c>
      <c r="H26" s="20">
        <f t="shared" si="1"/>
        <v>0.5243212708578091</v>
      </c>
    </row>
    <row r="27" spans="1:8" ht="12.75">
      <c r="A27" s="18" t="s">
        <v>70</v>
      </c>
      <c r="B27" s="12">
        <v>10</v>
      </c>
      <c r="C27" s="19" t="s">
        <v>139</v>
      </c>
      <c r="D27" s="21">
        <v>726732615.18</v>
      </c>
      <c r="E27" s="21">
        <v>149508621.36</v>
      </c>
      <c r="F27" s="21">
        <v>132524717.18</v>
      </c>
      <c r="G27" s="10">
        <f t="shared" si="3"/>
        <v>0.2057271384785299</v>
      </c>
      <c r="H27" s="20">
        <f t="shared" si="1"/>
        <v>1.1281565019824327</v>
      </c>
    </row>
    <row r="28" spans="1:8" ht="12.75">
      <c r="A28" s="18" t="s">
        <v>71</v>
      </c>
      <c r="B28" s="12">
        <v>10</v>
      </c>
      <c r="C28" s="19" t="s">
        <v>140</v>
      </c>
      <c r="D28" s="21">
        <v>1370870</v>
      </c>
      <c r="E28" s="21">
        <v>104170</v>
      </c>
      <c r="F28" s="21">
        <v>52083.4</v>
      </c>
      <c r="G28" s="10">
        <f t="shared" si="3"/>
        <v>0.07598824104400854</v>
      </c>
      <c r="H28" s="20">
        <f t="shared" si="1"/>
        <v>2.0000614399213568</v>
      </c>
    </row>
    <row r="29" spans="1:8" ht="12.75" hidden="1">
      <c r="A29" s="22" t="s">
        <v>148</v>
      </c>
      <c r="B29" s="12">
        <v>10</v>
      </c>
      <c r="C29" s="23" t="s">
        <v>146</v>
      </c>
      <c r="D29" s="21"/>
      <c r="E29" s="21"/>
      <c r="F29" s="21"/>
      <c r="G29" s="10">
        <v>0</v>
      </c>
      <c r="H29" s="20" t="e">
        <f t="shared" si="1"/>
        <v>#DIV/0!</v>
      </c>
    </row>
    <row r="30" spans="1:8" ht="12.75">
      <c r="A30" s="22" t="s">
        <v>149</v>
      </c>
      <c r="B30" s="12">
        <v>10</v>
      </c>
      <c r="C30" s="23" t="s">
        <v>147</v>
      </c>
      <c r="D30" s="21"/>
      <c r="E30" s="21"/>
      <c r="F30" s="21">
        <v>-2000</v>
      </c>
      <c r="G30" s="10" t="e">
        <f>E30/D30</f>
        <v>#DIV/0!</v>
      </c>
      <c r="H30" s="20">
        <f t="shared" si="1"/>
        <v>0</v>
      </c>
    </row>
    <row r="31" spans="1:8" ht="33.75">
      <c r="A31" s="24" t="s">
        <v>142</v>
      </c>
      <c r="B31" s="12">
        <v>10</v>
      </c>
      <c r="C31" s="19" t="s">
        <v>143</v>
      </c>
      <c r="D31" s="21">
        <v>0</v>
      </c>
      <c r="E31" s="21">
        <v>470546.23</v>
      </c>
      <c r="F31" s="21">
        <v>3512034.34</v>
      </c>
      <c r="G31" s="10">
        <v>0</v>
      </c>
      <c r="H31" s="20">
        <f t="shared" si="1"/>
        <v>0.13398110167681332</v>
      </c>
    </row>
    <row r="32" spans="1:8" ht="22.5">
      <c r="A32" s="18" t="s">
        <v>121</v>
      </c>
      <c r="B32" s="12">
        <v>10</v>
      </c>
      <c r="C32" s="19" t="s">
        <v>141</v>
      </c>
      <c r="D32" s="21">
        <v>0</v>
      </c>
      <c r="E32" s="21">
        <v>-575066.58</v>
      </c>
      <c r="F32" s="21">
        <v>-4123076.58</v>
      </c>
      <c r="G32" s="10">
        <v>0</v>
      </c>
      <c r="H32" s="20">
        <f t="shared" si="1"/>
        <v>0.13947511496378753</v>
      </c>
    </row>
    <row r="33" spans="1:8" ht="22.5">
      <c r="A33" s="11" t="s">
        <v>119</v>
      </c>
      <c r="B33" s="12">
        <v>200</v>
      </c>
      <c r="C33" s="13" t="s">
        <v>42</v>
      </c>
      <c r="D33" s="14">
        <f>D34+D44+D47+D53+D58+D60+D66+D69+D71+D76+D83+D81+D42</f>
        <v>2493359547.6400003</v>
      </c>
      <c r="E33" s="14">
        <f>E34+E44+E47+E53+E58+E60+E66+E69+E71+E76+E83+E81+E42</f>
        <v>382013666.59</v>
      </c>
      <c r="F33" s="14">
        <f>F34+F44+F47+F53+F58+F60+F66+F69+F71+F76+F83+F81+F42</f>
        <v>342391655.74999994</v>
      </c>
      <c r="G33" s="15">
        <f aca="true" t="shared" si="4" ref="G33:G85">E33/D33</f>
        <v>0.1532124265638228</v>
      </c>
      <c r="H33" s="16">
        <f t="shared" si="1"/>
        <v>1.1157213097182788</v>
      </c>
    </row>
    <row r="34" spans="1:8" ht="12.75">
      <c r="A34" s="11" t="s">
        <v>0</v>
      </c>
      <c r="B34" s="28">
        <v>200</v>
      </c>
      <c r="C34" s="13" t="s">
        <v>1</v>
      </c>
      <c r="D34" s="14">
        <f>SUM(D35:D41)</f>
        <v>202573902.04</v>
      </c>
      <c r="E34" s="14">
        <f>SUM(E35:E41)</f>
        <v>36635103.120000005</v>
      </c>
      <c r="F34" s="14">
        <f>SUM(F35:F41)</f>
        <v>31034954.369999997</v>
      </c>
      <c r="G34" s="15">
        <f t="shared" si="4"/>
        <v>0.18084808927048304</v>
      </c>
      <c r="H34" s="16">
        <f t="shared" si="1"/>
        <v>1.180446495368893</v>
      </c>
    </row>
    <row r="35" spans="1:8" ht="22.5">
      <c r="A35" s="18" t="s">
        <v>2</v>
      </c>
      <c r="B35" s="12">
        <v>200</v>
      </c>
      <c r="C35" s="19" t="s">
        <v>3</v>
      </c>
      <c r="D35" s="21">
        <v>2835487</v>
      </c>
      <c r="E35" s="21">
        <v>1733986.7</v>
      </c>
      <c r="F35" s="21">
        <v>1871846.27</v>
      </c>
      <c r="G35" s="10">
        <f t="shared" si="4"/>
        <v>0.611530470779799</v>
      </c>
      <c r="H35" s="20">
        <f t="shared" si="1"/>
        <v>0.9263510191998833</v>
      </c>
    </row>
    <row r="36" spans="1:8" ht="22.5">
      <c r="A36" s="18" t="s">
        <v>4</v>
      </c>
      <c r="B36" s="12">
        <v>200</v>
      </c>
      <c r="C36" s="19" t="s">
        <v>5</v>
      </c>
      <c r="D36" s="21">
        <v>2658372</v>
      </c>
      <c r="E36" s="21">
        <v>307077.3</v>
      </c>
      <c r="F36" s="21">
        <v>724787.01</v>
      </c>
      <c r="G36" s="10">
        <f t="shared" si="4"/>
        <v>0.11551329159350159</v>
      </c>
      <c r="H36" s="20">
        <f t="shared" si="1"/>
        <v>0.42367936478331747</v>
      </c>
    </row>
    <row r="37" spans="1:8" ht="27.75" customHeight="1">
      <c r="A37" s="18" t="s">
        <v>6</v>
      </c>
      <c r="B37" s="12">
        <v>200</v>
      </c>
      <c r="C37" s="19" t="s">
        <v>7</v>
      </c>
      <c r="D37" s="21">
        <v>121013541.06</v>
      </c>
      <c r="E37" s="21">
        <v>21828526.63</v>
      </c>
      <c r="F37" s="21">
        <v>14347310.03</v>
      </c>
      <c r="G37" s="10">
        <f t="shared" si="4"/>
        <v>0.18038086018140026</v>
      </c>
      <c r="H37" s="20">
        <f t="shared" si="1"/>
        <v>1.521436881503006</v>
      </c>
    </row>
    <row r="38" spans="1:8" ht="18.75" customHeight="1">
      <c r="A38" s="18" t="s">
        <v>122</v>
      </c>
      <c r="B38" s="12">
        <v>200</v>
      </c>
      <c r="C38" s="19" t="s">
        <v>123</v>
      </c>
      <c r="D38" s="21">
        <v>1667</v>
      </c>
      <c r="E38" s="21">
        <v>0</v>
      </c>
      <c r="F38" s="21">
        <v>57800</v>
      </c>
      <c r="G38" s="10">
        <f t="shared" si="4"/>
        <v>0</v>
      </c>
      <c r="H38" s="20">
        <f t="shared" si="1"/>
        <v>0</v>
      </c>
    </row>
    <row r="39" spans="1:8" ht="22.5">
      <c r="A39" s="18" t="s">
        <v>8</v>
      </c>
      <c r="B39" s="12">
        <v>200</v>
      </c>
      <c r="C39" s="19" t="s">
        <v>9</v>
      </c>
      <c r="D39" s="21">
        <v>26214640.5</v>
      </c>
      <c r="E39" s="21">
        <v>4324749.78</v>
      </c>
      <c r="F39" s="21">
        <v>3894683.59</v>
      </c>
      <c r="G39" s="10">
        <f t="shared" si="4"/>
        <v>0.16497459806858691</v>
      </c>
      <c r="H39" s="20">
        <f t="shared" si="1"/>
        <v>1.1104239099433493</v>
      </c>
    </row>
    <row r="40" spans="1:8" ht="12.75">
      <c r="A40" s="18" t="s">
        <v>10</v>
      </c>
      <c r="B40" s="12">
        <v>200</v>
      </c>
      <c r="C40" s="19" t="s">
        <v>11</v>
      </c>
      <c r="D40" s="21">
        <v>1076800</v>
      </c>
      <c r="E40" s="21">
        <v>0</v>
      </c>
      <c r="F40" s="21">
        <v>0</v>
      </c>
      <c r="G40" s="10">
        <f t="shared" si="4"/>
        <v>0</v>
      </c>
      <c r="H40" s="20" t="e">
        <f t="shared" si="1"/>
        <v>#DIV/0!</v>
      </c>
    </row>
    <row r="41" spans="1:8" ht="12.75">
      <c r="A41" s="18" t="s">
        <v>12</v>
      </c>
      <c r="B41" s="12">
        <v>200</v>
      </c>
      <c r="C41" s="19" t="s">
        <v>13</v>
      </c>
      <c r="D41" s="21">
        <v>48773394.48</v>
      </c>
      <c r="E41" s="21">
        <v>8440762.71</v>
      </c>
      <c r="F41" s="21">
        <v>10138527.47</v>
      </c>
      <c r="G41" s="10">
        <f t="shared" si="4"/>
        <v>0.1730608008729271</v>
      </c>
      <c r="H41" s="20">
        <f t="shared" si="1"/>
        <v>0.8325432598546779</v>
      </c>
    </row>
    <row r="42" spans="1:8" ht="12.75">
      <c r="A42" s="11" t="s">
        <v>162</v>
      </c>
      <c r="B42" s="28">
        <v>200</v>
      </c>
      <c r="C42" s="13" t="s">
        <v>164</v>
      </c>
      <c r="D42" s="14">
        <f>D43</f>
        <v>665000</v>
      </c>
      <c r="E42" s="14">
        <f>E43</f>
        <v>144422.34</v>
      </c>
      <c r="F42" s="14">
        <f>F43</f>
        <v>171650.28</v>
      </c>
      <c r="G42" s="15">
        <f t="shared" si="4"/>
        <v>0.21717645112781955</v>
      </c>
      <c r="H42" s="16">
        <f t="shared" si="1"/>
        <v>0.8413754990670566</v>
      </c>
    </row>
    <row r="43" spans="1:8" ht="12.75">
      <c r="A43" s="18" t="s">
        <v>163</v>
      </c>
      <c r="B43" s="12">
        <v>200</v>
      </c>
      <c r="C43" s="19" t="s">
        <v>165</v>
      </c>
      <c r="D43" s="21">
        <v>665000</v>
      </c>
      <c r="E43" s="21">
        <v>144422.34</v>
      </c>
      <c r="F43" s="21">
        <v>171650.28</v>
      </c>
      <c r="G43" s="10">
        <f t="shared" si="4"/>
        <v>0.21717645112781955</v>
      </c>
      <c r="H43" s="20">
        <f t="shared" si="1"/>
        <v>0.8413754990670566</v>
      </c>
    </row>
    <row r="44" spans="1:8" ht="12.75">
      <c r="A44" s="11" t="s">
        <v>87</v>
      </c>
      <c r="B44" s="28">
        <v>200</v>
      </c>
      <c r="C44" s="13" t="s">
        <v>88</v>
      </c>
      <c r="D44" s="14">
        <f>SUM(D45:D46)</f>
        <v>10763290.139999999</v>
      </c>
      <c r="E44" s="14">
        <f>SUM(E45:E46)</f>
        <v>3930706.24</v>
      </c>
      <c r="F44" s="14">
        <f>SUM(F45:F46)</f>
        <v>1851889.9200000002</v>
      </c>
      <c r="G44" s="15">
        <f t="shared" si="4"/>
        <v>0.36519560365581677</v>
      </c>
      <c r="H44" s="16">
        <f t="shared" si="1"/>
        <v>2.1225377370162475</v>
      </c>
    </row>
    <row r="45" spans="1:8" ht="22.5">
      <c r="A45" s="18" t="s">
        <v>150</v>
      </c>
      <c r="B45" s="12">
        <v>200</v>
      </c>
      <c r="C45" s="19" t="s">
        <v>151</v>
      </c>
      <c r="D45" s="21">
        <v>10457184.87</v>
      </c>
      <c r="E45" s="21">
        <v>3921934.87</v>
      </c>
      <c r="F45" s="21">
        <v>1843215.07</v>
      </c>
      <c r="G45" s="10">
        <f t="shared" si="4"/>
        <v>0.3750469097329825</v>
      </c>
      <c r="H45" s="20">
        <f t="shared" si="1"/>
        <v>2.1277684486379553</v>
      </c>
    </row>
    <row r="46" spans="1:8" ht="17.25" customHeight="1">
      <c r="A46" s="18" t="s">
        <v>166</v>
      </c>
      <c r="B46" s="12">
        <v>200</v>
      </c>
      <c r="C46" s="19" t="s">
        <v>167</v>
      </c>
      <c r="D46" s="21">
        <v>306105.27</v>
      </c>
      <c r="E46" s="21">
        <v>8771.37</v>
      </c>
      <c r="F46" s="21">
        <v>8674.85</v>
      </c>
      <c r="G46" s="10">
        <f t="shared" si="4"/>
        <v>0.028654750047263155</v>
      </c>
      <c r="H46" s="20">
        <f t="shared" si="1"/>
        <v>1.0111264171714784</v>
      </c>
    </row>
    <row r="47" spans="1:8" ht="12.75">
      <c r="A47" s="11" t="s">
        <v>89</v>
      </c>
      <c r="B47" s="28">
        <v>200</v>
      </c>
      <c r="C47" s="13" t="s">
        <v>90</v>
      </c>
      <c r="D47" s="14">
        <f>SUM(D48:D52)</f>
        <v>151116326.96</v>
      </c>
      <c r="E47" s="14">
        <f>SUM(E48:E52)</f>
        <v>25473905.46</v>
      </c>
      <c r="F47" s="14">
        <f>SUM(F48:F52)</f>
        <v>16185638.74</v>
      </c>
      <c r="G47" s="15">
        <f t="shared" si="4"/>
        <v>0.1685714970212508</v>
      </c>
      <c r="H47" s="16">
        <f t="shared" si="1"/>
        <v>1.573858521693411</v>
      </c>
    </row>
    <row r="48" spans="1:8" ht="12.75">
      <c r="A48" s="18" t="s">
        <v>91</v>
      </c>
      <c r="B48" s="12">
        <v>200</v>
      </c>
      <c r="C48" s="19" t="s">
        <v>92</v>
      </c>
      <c r="D48" s="21">
        <v>8382209.99</v>
      </c>
      <c r="E48" s="21">
        <v>1563745.07</v>
      </c>
      <c r="F48" s="21">
        <v>1112619.79</v>
      </c>
      <c r="G48" s="10">
        <f t="shared" si="4"/>
        <v>0.18655522491867327</v>
      </c>
      <c r="H48" s="20">
        <f t="shared" si="1"/>
        <v>1.405462210949888</v>
      </c>
    </row>
    <row r="49" spans="1:8" ht="12.75">
      <c r="A49" s="18" t="s">
        <v>93</v>
      </c>
      <c r="B49" s="12">
        <v>200</v>
      </c>
      <c r="C49" s="19" t="s">
        <v>94</v>
      </c>
      <c r="D49" s="21">
        <v>2515971.86</v>
      </c>
      <c r="E49" s="21">
        <v>0</v>
      </c>
      <c r="F49" s="21">
        <v>161690.28</v>
      </c>
      <c r="G49" s="10">
        <f t="shared" si="4"/>
        <v>0</v>
      </c>
      <c r="H49" s="20">
        <f t="shared" si="1"/>
        <v>0</v>
      </c>
    </row>
    <row r="50" spans="1:8" ht="12.75">
      <c r="A50" s="18" t="s">
        <v>144</v>
      </c>
      <c r="B50" s="12">
        <v>200</v>
      </c>
      <c r="C50" s="19" t="s">
        <v>145</v>
      </c>
      <c r="D50" s="21">
        <v>3115855.21</v>
      </c>
      <c r="E50" s="21">
        <v>71929.62</v>
      </c>
      <c r="F50" s="21">
        <v>0</v>
      </c>
      <c r="G50" s="10">
        <f t="shared" si="4"/>
        <v>0.023085032888931958</v>
      </c>
      <c r="H50" s="20" t="e">
        <f t="shared" si="1"/>
        <v>#DIV/0!</v>
      </c>
    </row>
    <row r="51" spans="1:8" ht="12.75">
      <c r="A51" s="18" t="s">
        <v>95</v>
      </c>
      <c r="B51" s="12">
        <v>200</v>
      </c>
      <c r="C51" s="19" t="s">
        <v>96</v>
      </c>
      <c r="D51" s="21">
        <v>97547411.55</v>
      </c>
      <c r="E51" s="21">
        <v>18901433.25</v>
      </c>
      <c r="F51" s="21">
        <v>10835085.2</v>
      </c>
      <c r="G51" s="10">
        <f t="shared" si="4"/>
        <v>0.19376663049958706</v>
      </c>
      <c r="H51" s="20">
        <f t="shared" si="1"/>
        <v>1.7444655857436175</v>
      </c>
    </row>
    <row r="52" spans="1:8" ht="12.75">
      <c r="A52" s="18" t="s">
        <v>97</v>
      </c>
      <c r="B52" s="12">
        <v>200</v>
      </c>
      <c r="C52" s="19" t="s">
        <v>98</v>
      </c>
      <c r="D52" s="21">
        <v>39554878.35</v>
      </c>
      <c r="E52" s="21">
        <v>4936797.52</v>
      </c>
      <c r="F52" s="21">
        <v>4076243.47</v>
      </c>
      <c r="G52" s="10">
        <f t="shared" si="4"/>
        <v>0.12480881564890464</v>
      </c>
      <c r="H52" s="20">
        <f t="shared" si="1"/>
        <v>1.211114487231549</v>
      </c>
    </row>
    <row r="53" spans="1:8" ht="12.75">
      <c r="A53" s="11" t="s">
        <v>99</v>
      </c>
      <c r="B53" s="28">
        <v>200</v>
      </c>
      <c r="C53" s="13" t="s">
        <v>100</v>
      </c>
      <c r="D53" s="14">
        <f>SUM(D54:D57)</f>
        <v>696625882.7900001</v>
      </c>
      <c r="E53" s="14">
        <f>SUM(E54:E57)</f>
        <v>16833166.72</v>
      </c>
      <c r="F53" s="14">
        <f>SUM(F54:F57)</f>
        <v>13709849.24</v>
      </c>
      <c r="G53" s="15">
        <f t="shared" si="4"/>
        <v>0.0241638548550376</v>
      </c>
      <c r="H53" s="16">
        <f t="shared" si="1"/>
        <v>1.2278155963150474</v>
      </c>
    </row>
    <row r="54" spans="1:8" ht="12.75">
      <c r="A54" s="18" t="s">
        <v>101</v>
      </c>
      <c r="B54" s="12">
        <v>200</v>
      </c>
      <c r="C54" s="19" t="s">
        <v>102</v>
      </c>
      <c r="D54" s="21">
        <v>467193068.45</v>
      </c>
      <c r="E54" s="21">
        <v>332447.39</v>
      </c>
      <c r="F54" s="21">
        <v>671504.15</v>
      </c>
      <c r="G54" s="10">
        <f t="shared" si="4"/>
        <v>0.0007115845941442499</v>
      </c>
      <c r="H54" s="20">
        <f t="shared" si="1"/>
        <v>0.49507868268572874</v>
      </c>
    </row>
    <row r="55" spans="1:8" ht="12.75">
      <c r="A55" s="18" t="s">
        <v>124</v>
      </c>
      <c r="B55" s="12">
        <v>200</v>
      </c>
      <c r="C55" s="19" t="s">
        <v>126</v>
      </c>
      <c r="D55" s="21">
        <v>115235037.5</v>
      </c>
      <c r="E55" s="21">
        <v>670996.52</v>
      </c>
      <c r="F55" s="21">
        <v>729882.96</v>
      </c>
      <c r="G55" s="10">
        <f t="shared" si="4"/>
        <v>0.005822851578453299</v>
      </c>
      <c r="H55" s="20">
        <v>0</v>
      </c>
    </row>
    <row r="56" spans="1:8" ht="12.75">
      <c r="A56" s="18" t="s">
        <v>125</v>
      </c>
      <c r="B56" s="12">
        <v>200</v>
      </c>
      <c r="C56" s="19" t="s">
        <v>127</v>
      </c>
      <c r="D56" s="21">
        <v>102509149</v>
      </c>
      <c r="E56" s="21">
        <v>13453579.75</v>
      </c>
      <c r="F56" s="21">
        <v>9338469.63</v>
      </c>
      <c r="G56" s="10">
        <f t="shared" si="4"/>
        <v>0.131242722052058</v>
      </c>
      <c r="H56" s="20">
        <v>0</v>
      </c>
    </row>
    <row r="57" spans="1:8" ht="12.75">
      <c r="A57" s="18" t="s">
        <v>103</v>
      </c>
      <c r="B57" s="12">
        <v>200</v>
      </c>
      <c r="C57" s="19" t="s">
        <v>104</v>
      </c>
      <c r="D57" s="21">
        <v>11688627.84</v>
      </c>
      <c r="E57" s="21">
        <v>2376143.06</v>
      </c>
      <c r="F57" s="21">
        <v>2969992.5</v>
      </c>
      <c r="G57" s="10">
        <f t="shared" si="4"/>
        <v>0.20328674096958843</v>
      </c>
      <c r="H57" s="20">
        <f t="shared" si="1"/>
        <v>0.8000501886789276</v>
      </c>
    </row>
    <row r="58" spans="1:8" ht="12.75">
      <c r="A58" s="11" t="s">
        <v>105</v>
      </c>
      <c r="B58" s="28">
        <v>200</v>
      </c>
      <c r="C58" s="13" t="s">
        <v>106</v>
      </c>
      <c r="D58" s="14">
        <f>D59</f>
        <v>518600</v>
      </c>
      <c r="E58" s="14">
        <f>E59</f>
        <v>50527</v>
      </c>
      <c r="F58" s="14">
        <f>F59</f>
        <v>46715.86</v>
      </c>
      <c r="G58" s="15">
        <f t="shared" si="4"/>
        <v>0.09742961820285384</v>
      </c>
      <c r="H58" s="16">
        <f t="shared" si="1"/>
        <v>1.0815812873829145</v>
      </c>
    </row>
    <row r="59" spans="1:8" ht="12.75">
      <c r="A59" s="18" t="s">
        <v>107</v>
      </c>
      <c r="B59" s="12">
        <v>200</v>
      </c>
      <c r="C59" s="19" t="s">
        <v>108</v>
      </c>
      <c r="D59" s="21">
        <v>518600</v>
      </c>
      <c r="E59" s="21">
        <v>50527</v>
      </c>
      <c r="F59" s="21">
        <v>46715.86</v>
      </c>
      <c r="G59" s="10">
        <f t="shared" si="4"/>
        <v>0.09742961820285384</v>
      </c>
      <c r="H59" s="20">
        <f t="shared" si="1"/>
        <v>1.0815812873829145</v>
      </c>
    </row>
    <row r="60" spans="1:8" ht="12.75">
      <c r="A60" s="11" t="s">
        <v>109</v>
      </c>
      <c r="B60" s="28">
        <v>200</v>
      </c>
      <c r="C60" s="13" t="s">
        <v>110</v>
      </c>
      <c r="D60" s="14">
        <f>SUM(D61:D65)</f>
        <v>1181361966.66</v>
      </c>
      <c r="E60" s="14">
        <f>SUM(E61:E65)</f>
        <v>238005697.94</v>
      </c>
      <c r="F60" s="14">
        <f>SUM(F61:F65)</f>
        <v>187366566.01999998</v>
      </c>
      <c r="G60" s="15">
        <f t="shared" si="4"/>
        <v>0.20146720874458188</v>
      </c>
      <c r="H60" s="16">
        <f t="shared" si="1"/>
        <v>1.2702677056833858</v>
      </c>
    </row>
    <row r="61" spans="1:8" ht="12.75">
      <c r="A61" s="18" t="s">
        <v>111</v>
      </c>
      <c r="B61" s="12">
        <v>200</v>
      </c>
      <c r="C61" s="19" t="s">
        <v>112</v>
      </c>
      <c r="D61" s="21">
        <v>395303226.68</v>
      </c>
      <c r="E61" s="21">
        <v>79080421.66</v>
      </c>
      <c r="F61" s="21">
        <v>74474653.82</v>
      </c>
      <c r="G61" s="10">
        <f t="shared" si="4"/>
        <v>0.20005002823823648</v>
      </c>
      <c r="H61" s="20">
        <f t="shared" si="1"/>
        <v>1.0618434273106099</v>
      </c>
    </row>
    <row r="62" spans="1:8" ht="12.75">
      <c r="A62" s="18" t="s">
        <v>113</v>
      </c>
      <c r="B62" s="12">
        <v>200</v>
      </c>
      <c r="C62" s="19" t="s">
        <v>114</v>
      </c>
      <c r="D62" s="21">
        <v>609973007.03</v>
      </c>
      <c r="E62" s="21">
        <v>121273489.9</v>
      </c>
      <c r="F62" s="21">
        <v>97174826.32</v>
      </c>
      <c r="G62" s="10">
        <f t="shared" si="4"/>
        <v>0.19881779767680027</v>
      </c>
      <c r="H62" s="20">
        <f t="shared" si="1"/>
        <v>1.247992864948812</v>
      </c>
    </row>
    <row r="63" spans="1:8" ht="12.75">
      <c r="A63" s="18" t="s">
        <v>115</v>
      </c>
      <c r="B63" s="12">
        <v>200</v>
      </c>
      <c r="C63" s="19" t="s">
        <v>116</v>
      </c>
      <c r="D63" s="21">
        <v>120004703.41</v>
      </c>
      <c r="E63" s="21">
        <v>29676833.93</v>
      </c>
      <c r="F63" s="21">
        <v>8418857.97</v>
      </c>
      <c r="G63" s="10">
        <f t="shared" si="4"/>
        <v>0.24729725658008692</v>
      </c>
      <c r="H63" s="20">
        <f t="shared" si="1"/>
        <v>3.52504271193923</v>
      </c>
    </row>
    <row r="64" spans="1:8" ht="12.75">
      <c r="A64" s="18" t="s">
        <v>117</v>
      </c>
      <c r="B64" s="12">
        <v>200</v>
      </c>
      <c r="C64" s="19" t="s">
        <v>118</v>
      </c>
      <c r="D64" s="21">
        <v>4914600</v>
      </c>
      <c r="E64" s="21">
        <v>982332</v>
      </c>
      <c r="F64" s="21">
        <v>1172785</v>
      </c>
      <c r="G64" s="10">
        <f t="shared" si="4"/>
        <v>0.1998803564888292</v>
      </c>
      <c r="H64" s="20">
        <f t="shared" si="1"/>
        <v>0.8376062108570624</v>
      </c>
    </row>
    <row r="65" spans="1:8" ht="12.75">
      <c r="A65" s="18" t="s">
        <v>14</v>
      </c>
      <c r="B65" s="12">
        <v>200</v>
      </c>
      <c r="C65" s="19" t="s">
        <v>15</v>
      </c>
      <c r="D65" s="21">
        <v>51166429.54</v>
      </c>
      <c r="E65" s="21">
        <v>6992620.45</v>
      </c>
      <c r="F65" s="21">
        <v>6125442.91</v>
      </c>
      <c r="G65" s="10">
        <f t="shared" si="4"/>
        <v>0.13666422521300672</v>
      </c>
      <c r="H65" s="20">
        <f t="shared" si="1"/>
        <v>1.1415697693605638</v>
      </c>
    </row>
    <row r="66" spans="1:8" ht="12.75">
      <c r="A66" s="11" t="s">
        <v>16</v>
      </c>
      <c r="B66" s="28">
        <v>200</v>
      </c>
      <c r="C66" s="13" t="s">
        <v>17</v>
      </c>
      <c r="D66" s="14">
        <f>SUM(D67:D68)</f>
        <v>146701548.66</v>
      </c>
      <c r="E66" s="14">
        <f>SUM(E67:E68)</f>
        <v>34908488.24</v>
      </c>
      <c r="F66" s="14">
        <f>SUM(F67:F68)</f>
        <v>26962826.700000003</v>
      </c>
      <c r="G66" s="15">
        <f t="shared" si="4"/>
        <v>0.23795582636216733</v>
      </c>
      <c r="H66" s="16">
        <f t="shared" si="1"/>
        <v>1.29468948595067</v>
      </c>
    </row>
    <row r="67" spans="1:8" ht="12.75">
      <c r="A67" s="18" t="s">
        <v>18</v>
      </c>
      <c r="B67" s="12">
        <v>200</v>
      </c>
      <c r="C67" s="19" t="s">
        <v>19</v>
      </c>
      <c r="D67" s="21">
        <v>126671257.83</v>
      </c>
      <c r="E67" s="21">
        <v>31573238.85</v>
      </c>
      <c r="F67" s="21">
        <v>24266614.94</v>
      </c>
      <c r="G67" s="10">
        <f t="shared" si="4"/>
        <v>0.249253377529203</v>
      </c>
      <c r="H67" s="20">
        <f t="shared" si="1"/>
        <v>1.3010977809663964</v>
      </c>
    </row>
    <row r="68" spans="1:8" ht="12.75">
      <c r="A68" s="18" t="s">
        <v>20</v>
      </c>
      <c r="B68" s="12">
        <v>200</v>
      </c>
      <c r="C68" s="19" t="s">
        <v>21</v>
      </c>
      <c r="D68" s="21">
        <v>20030290.83</v>
      </c>
      <c r="E68" s="21">
        <v>3335249.39</v>
      </c>
      <c r="F68" s="21">
        <v>2696211.76</v>
      </c>
      <c r="G68" s="10">
        <f t="shared" si="4"/>
        <v>0.16651028276657331</v>
      </c>
      <c r="H68" s="20">
        <f t="shared" si="1"/>
        <v>1.2370131454363216</v>
      </c>
    </row>
    <row r="69" spans="1:8" ht="12.75">
      <c r="A69" s="11" t="s">
        <v>22</v>
      </c>
      <c r="B69" s="28">
        <v>200</v>
      </c>
      <c r="C69" s="13" t="s">
        <v>23</v>
      </c>
      <c r="D69" s="14">
        <f>D70</f>
        <v>727914</v>
      </c>
      <c r="E69" s="14">
        <f>E70</f>
        <v>0</v>
      </c>
      <c r="F69" s="14">
        <f>F70</f>
        <v>110290</v>
      </c>
      <c r="G69" s="15">
        <f t="shared" si="4"/>
        <v>0</v>
      </c>
      <c r="H69" s="16">
        <f t="shared" si="1"/>
        <v>0</v>
      </c>
    </row>
    <row r="70" spans="1:8" ht="12.75">
      <c r="A70" s="18" t="s">
        <v>24</v>
      </c>
      <c r="B70" s="12">
        <v>200</v>
      </c>
      <c r="C70" s="19" t="s">
        <v>25</v>
      </c>
      <c r="D70" s="21">
        <v>727914</v>
      </c>
      <c r="E70" s="21">
        <v>0</v>
      </c>
      <c r="F70" s="21">
        <v>110290</v>
      </c>
      <c r="G70" s="10">
        <f t="shared" si="4"/>
        <v>0</v>
      </c>
      <c r="H70" s="20">
        <f t="shared" si="1"/>
        <v>0</v>
      </c>
    </row>
    <row r="71" spans="1:8" ht="12.75">
      <c r="A71" s="11" t="s">
        <v>26</v>
      </c>
      <c r="B71" s="28">
        <v>200</v>
      </c>
      <c r="C71" s="13" t="s">
        <v>27</v>
      </c>
      <c r="D71" s="14">
        <f>SUM(D72:D75)</f>
        <v>18400768.34</v>
      </c>
      <c r="E71" s="14">
        <f>SUM(E72:E75)</f>
        <v>5289470.83</v>
      </c>
      <c r="F71" s="14">
        <f>SUM(F72:F75)</f>
        <v>13032627.689999998</v>
      </c>
      <c r="G71" s="15">
        <f t="shared" si="4"/>
        <v>0.2874592371505287</v>
      </c>
      <c r="H71" s="16">
        <f t="shared" si="1"/>
        <v>0.4058637257058021</v>
      </c>
    </row>
    <row r="72" spans="1:8" ht="12.75">
      <c r="A72" s="18" t="s">
        <v>28</v>
      </c>
      <c r="B72" s="12">
        <v>200</v>
      </c>
      <c r="C72" s="19" t="s">
        <v>29</v>
      </c>
      <c r="D72" s="21">
        <v>3577204.76</v>
      </c>
      <c r="E72" s="21">
        <v>687244.15</v>
      </c>
      <c r="F72" s="21">
        <v>564657.21</v>
      </c>
      <c r="G72" s="10">
        <f t="shared" si="4"/>
        <v>0.19211764383316993</v>
      </c>
      <c r="H72" s="20">
        <f t="shared" si="1"/>
        <v>1.2170997515466067</v>
      </c>
    </row>
    <row r="73" spans="1:8" ht="12.75">
      <c r="A73" s="18" t="s">
        <v>30</v>
      </c>
      <c r="B73" s="12">
        <v>200</v>
      </c>
      <c r="C73" s="19" t="s">
        <v>31</v>
      </c>
      <c r="D73" s="21">
        <v>8253354.67</v>
      </c>
      <c r="E73" s="21">
        <v>3094932.68</v>
      </c>
      <c r="F73" s="21">
        <v>8496427.1</v>
      </c>
      <c r="G73" s="10">
        <f t="shared" si="4"/>
        <v>0.37499087386244606</v>
      </c>
      <c r="H73" s="20">
        <f t="shared" si="1"/>
        <v>0.36426284173026097</v>
      </c>
    </row>
    <row r="74" spans="1:8" ht="12.75">
      <c r="A74" s="18" t="s">
        <v>72</v>
      </c>
      <c r="B74" s="12">
        <v>200</v>
      </c>
      <c r="C74" s="19" t="s">
        <v>73</v>
      </c>
      <c r="D74" s="21">
        <v>8708.91</v>
      </c>
      <c r="E74" s="21">
        <v>0</v>
      </c>
      <c r="F74" s="21">
        <v>2532348.92</v>
      </c>
      <c r="G74" s="10">
        <f t="shared" si="4"/>
        <v>0</v>
      </c>
      <c r="H74" s="20">
        <f t="shared" si="1"/>
        <v>0</v>
      </c>
    </row>
    <row r="75" spans="1:8" ht="12.75">
      <c r="A75" s="18" t="s">
        <v>74</v>
      </c>
      <c r="B75" s="12">
        <v>200</v>
      </c>
      <c r="C75" s="19" t="s">
        <v>75</v>
      </c>
      <c r="D75" s="21">
        <v>6561500</v>
      </c>
      <c r="E75" s="21">
        <v>1507294</v>
      </c>
      <c r="F75" s="21">
        <v>1439194.46</v>
      </c>
      <c r="G75" s="10">
        <f t="shared" si="4"/>
        <v>0.22971789987045646</v>
      </c>
      <c r="H75" s="20">
        <f t="shared" si="1"/>
        <v>1.0473178169404571</v>
      </c>
    </row>
    <row r="76" spans="1:8" ht="12.75">
      <c r="A76" s="11" t="s">
        <v>76</v>
      </c>
      <c r="B76" s="28">
        <v>200</v>
      </c>
      <c r="C76" s="13" t="s">
        <v>77</v>
      </c>
      <c r="D76" s="14">
        <f>SUM(D78:D80)</f>
        <v>83743348.05000001</v>
      </c>
      <c r="E76" s="14">
        <f>SUM(E78:E80)</f>
        <v>20719167.57</v>
      </c>
      <c r="F76" s="14">
        <f>SUM(F77:F80)</f>
        <v>51882813.88</v>
      </c>
      <c r="G76" s="15">
        <f t="shared" si="4"/>
        <v>0.2474126966792558</v>
      </c>
      <c r="H76" s="20">
        <f>E75/F75</f>
        <v>1.0473178169404571</v>
      </c>
    </row>
    <row r="77" spans="1:8" ht="12.75">
      <c r="A77" s="18" t="s">
        <v>168</v>
      </c>
      <c r="B77" s="12">
        <v>200</v>
      </c>
      <c r="C77" s="19" t="s">
        <v>169</v>
      </c>
      <c r="D77" s="21">
        <v>0</v>
      </c>
      <c r="E77" s="21">
        <v>0</v>
      </c>
      <c r="F77" s="21">
        <v>17990</v>
      </c>
      <c r="G77" s="10" t="e">
        <f>E77/D77</f>
        <v>#DIV/0!</v>
      </c>
      <c r="H77" s="20">
        <f>E77/F77</f>
        <v>0</v>
      </c>
    </row>
    <row r="78" spans="1:8" ht="12.75">
      <c r="A78" s="18" t="s">
        <v>78</v>
      </c>
      <c r="B78" s="12">
        <v>200</v>
      </c>
      <c r="C78" s="19" t="s">
        <v>79</v>
      </c>
      <c r="D78" s="21">
        <v>70967046.43</v>
      </c>
      <c r="E78" s="21">
        <v>20690367.57</v>
      </c>
      <c r="F78" s="21">
        <v>9238878.04</v>
      </c>
      <c r="G78" s="10">
        <f t="shared" si="4"/>
        <v>0.29154894575482193</v>
      </c>
      <c r="H78" s="20">
        <f t="shared" si="1"/>
        <v>2.239489197759775</v>
      </c>
    </row>
    <row r="79" spans="1:8" ht="12.75">
      <c r="A79" s="18" t="s">
        <v>136</v>
      </c>
      <c r="B79" s="12">
        <v>200</v>
      </c>
      <c r="C79" s="19" t="s">
        <v>135</v>
      </c>
      <c r="D79" s="21">
        <v>817444.44</v>
      </c>
      <c r="E79" s="21">
        <v>28800</v>
      </c>
      <c r="F79" s="21">
        <v>0</v>
      </c>
      <c r="G79" s="10">
        <f t="shared" si="4"/>
        <v>0.03523175226441078</v>
      </c>
      <c r="H79" s="20">
        <v>0</v>
      </c>
    </row>
    <row r="80" spans="1:8" ht="12.75">
      <c r="A80" s="18" t="s">
        <v>129</v>
      </c>
      <c r="B80" s="12">
        <v>200</v>
      </c>
      <c r="C80" s="19" t="s">
        <v>128</v>
      </c>
      <c r="D80" s="21">
        <v>11958857.18</v>
      </c>
      <c r="E80" s="21">
        <v>0</v>
      </c>
      <c r="F80" s="21">
        <v>42625945.84</v>
      </c>
      <c r="G80" s="10">
        <f t="shared" si="4"/>
        <v>0</v>
      </c>
      <c r="H80" s="20">
        <v>0</v>
      </c>
    </row>
    <row r="81" spans="1:8" ht="12.75">
      <c r="A81" s="11" t="s">
        <v>130</v>
      </c>
      <c r="B81" s="28">
        <v>200</v>
      </c>
      <c r="C81" s="13" t="s">
        <v>132</v>
      </c>
      <c r="D81" s="14">
        <f>D82</f>
        <v>161000</v>
      </c>
      <c r="E81" s="14">
        <f>E82</f>
        <v>23011.13</v>
      </c>
      <c r="F81" s="14">
        <f>F82</f>
        <v>35833.05</v>
      </c>
      <c r="G81" s="15">
        <f t="shared" si="4"/>
        <v>0.14292627329192548</v>
      </c>
      <c r="H81" s="16">
        <f t="shared" si="1"/>
        <v>0.6421761474393053</v>
      </c>
    </row>
    <row r="82" spans="1:8" ht="12.75">
      <c r="A82" s="18" t="s">
        <v>131</v>
      </c>
      <c r="B82" s="12">
        <v>200</v>
      </c>
      <c r="C82" s="19" t="s">
        <v>133</v>
      </c>
      <c r="D82" s="21">
        <v>161000</v>
      </c>
      <c r="E82" s="21">
        <v>23011.13</v>
      </c>
      <c r="F82" s="21">
        <v>35833.05</v>
      </c>
      <c r="G82" s="10">
        <f t="shared" si="4"/>
        <v>0.14292627329192548</v>
      </c>
      <c r="H82" s="20">
        <f t="shared" si="1"/>
        <v>0.6421761474393053</v>
      </c>
    </row>
    <row r="83" spans="1:8" ht="22.5" hidden="1">
      <c r="A83" s="11" t="s">
        <v>80</v>
      </c>
      <c r="B83" s="28">
        <v>200</v>
      </c>
      <c r="C83" s="13" t="s">
        <v>81</v>
      </c>
      <c r="D83" s="14">
        <f>SUM(D84:D85)</f>
        <v>0</v>
      </c>
      <c r="E83" s="14">
        <f>SUM(E84:E85)</f>
        <v>0</v>
      </c>
      <c r="F83" s="14">
        <f>SUM(F84:F85)</f>
        <v>0</v>
      </c>
      <c r="G83" s="15" t="e">
        <f t="shared" si="4"/>
        <v>#DIV/0!</v>
      </c>
      <c r="H83" s="16" t="e">
        <f t="shared" si="1"/>
        <v>#DIV/0!</v>
      </c>
    </row>
    <row r="84" spans="1:8" ht="22.5" hidden="1">
      <c r="A84" s="18" t="s">
        <v>82</v>
      </c>
      <c r="B84" s="12">
        <v>200</v>
      </c>
      <c r="C84" s="19" t="s">
        <v>83</v>
      </c>
      <c r="D84" s="21"/>
      <c r="E84" s="21"/>
      <c r="F84" s="21"/>
      <c r="G84" s="10" t="e">
        <f t="shared" si="4"/>
        <v>#DIV/0!</v>
      </c>
      <c r="H84" s="20" t="e">
        <f>E84/F84</f>
        <v>#DIV/0!</v>
      </c>
    </row>
    <row r="85" spans="1:8" ht="19.5" customHeight="1" hidden="1">
      <c r="A85" s="18" t="s">
        <v>84</v>
      </c>
      <c r="B85" s="12">
        <v>200</v>
      </c>
      <c r="C85" s="19" t="s">
        <v>85</v>
      </c>
      <c r="D85" s="21"/>
      <c r="E85" s="21"/>
      <c r="F85" s="21"/>
      <c r="G85" s="10" t="e">
        <f t="shared" si="4"/>
        <v>#DIV/0!</v>
      </c>
      <c r="H85" s="20" t="e">
        <f>E85/F85</f>
        <v>#DIV/0!</v>
      </c>
    </row>
    <row r="86" spans="1:8" ht="21" customHeight="1">
      <c r="A86" s="18" t="s">
        <v>86</v>
      </c>
      <c r="B86" s="12">
        <v>450</v>
      </c>
      <c r="C86" s="19" t="s">
        <v>42</v>
      </c>
      <c r="D86" s="21">
        <f>D9-D33</f>
        <v>-115394257.16000032</v>
      </c>
      <c r="E86" s="21">
        <f>E9-E33</f>
        <v>-2004915.5299999714</v>
      </c>
      <c r="F86" s="21">
        <f>F9-F33</f>
        <v>35015897.53000009</v>
      </c>
      <c r="G86" s="10"/>
      <c r="H86" s="20"/>
    </row>
    <row r="89" spans="4:6" ht="12.75">
      <c r="D89" s="9"/>
      <c r="F89" s="29"/>
    </row>
    <row r="90" ht="12.75">
      <c r="F90" s="29"/>
    </row>
  </sheetData>
  <sheetProtection/>
  <mergeCells count="4">
    <mergeCell ref="A1:H1"/>
    <mergeCell ref="A2:H2"/>
    <mergeCell ref="B3:D3"/>
    <mergeCell ref="B4:D4"/>
  </mergeCells>
  <printOptions/>
  <pageMargins left="0.7874015748031497" right="0.31496062992125984" top="0.03937007874015748" bottom="0.1968503937007874" header="0.3937007874015748" footer="0.393700787401574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fonh_2</cp:lastModifiedBy>
  <cp:lastPrinted>2023-04-20T08:02:14Z</cp:lastPrinted>
  <dcterms:created xsi:type="dcterms:W3CDTF">2017-04-12T07:57:01Z</dcterms:created>
  <dcterms:modified xsi:type="dcterms:W3CDTF">2023-04-20T08:02:51Z</dcterms:modified>
  <cp:category/>
  <cp:version/>
  <cp:contentType/>
  <cp:contentStatus/>
</cp:coreProperties>
</file>